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ustomProperty2.bin" ContentType="application/vnd.openxmlformats-officedocument.spreadsheetml.customProperty"/>
  <Override PartName="/xl/tables/table1.xml" ContentType="application/vnd.openxmlformats-officedocument.spreadsheetml.table+xml"/>
  <Override PartName="/xl/customProperty3.bin" ContentType="application/vnd.openxmlformats-officedocument.spreadsheetml.customProperty"/>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https://stedingroep.sharepoint.com/sites/sts-inkoop002/Openbare Documenten/"/>
    </mc:Choice>
  </mc:AlternateContent>
  <xr:revisionPtr revIDLastSave="55" documentId="11_7898B71A8AE4AF69977491162B8251B31EC36328" xr6:coauthVersionLast="45" xr6:coauthVersionMax="45" xr10:uidLastSave="{6C7A8069-37EA-4797-A2F9-E0172F08C304}"/>
  <bookViews>
    <workbookView xWindow="28680" yWindow="-120" windowWidth="29040" windowHeight="15840" xr2:uid="{00000000-000D-0000-FFFF-FFFF00000000}"/>
  </bookViews>
  <sheets>
    <sheet name="Introduction" sheetId="4" r:id="rId1"/>
    <sheet name="Legend" sheetId="3" r:id="rId2"/>
    <sheet name="Material passport" sheetId="2" r:id="rId3"/>
    <sheet name="Material list" sheetId="1"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0" i="2" l="1"/>
  <c r="N13" i="2"/>
  <c r="J10" i="2" l="1"/>
  <c r="K10" i="2" s="1"/>
  <c r="J11" i="2"/>
  <c r="K11" i="2" s="1"/>
  <c r="J12" i="2"/>
  <c r="K12" i="2" s="1"/>
  <c r="J13" i="2"/>
  <c r="K13" i="2" s="1"/>
  <c r="J14" i="2"/>
  <c r="K14" i="2" s="1"/>
  <c r="J15" i="2"/>
  <c r="K15" i="2" s="1"/>
  <c r="J16" i="2"/>
  <c r="K16" i="2" s="1"/>
  <c r="J17" i="2"/>
  <c r="K17" i="2" s="1"/>
  <c r="J18" i="2"/>
  <c r="K18" i="2" s="1"/>
  <c r="J19" i="2"/>
  <c r="K19" i="2" s="1"/>
  <c r="J20" i="2"/>
  <c r="K20" i="2" s="1"/>
  <c r="J21" i="2"/>
  <c r="K21" i="2" s="1"/>
  <c r="J22" i="2"/>
  <c r="K22" i="2" s="1"/>
  <c r="J23" i="2"/>
  <c r="K23" i="2" s="1"/>
  <c r="I5" i="2" l="1"/>
  <c r="I6" i="2" s="1"/>
  <c r="L11" i="2" l="1"/>
  <c r="M11" i="2"/>
  <c r="M10" i="2" l="1"/>
  <c r="L10" i="2"/>
  <c r="L19" i="2" l="1"/>
  <c r="M19" i="2"/>
  <c r="N19" i="2"/>
  <c r="O19" i="2"/>
  <c r="L20" i="2"/>
  <c r="M20" i="2"/>
  <c r="N20" i="2"/>
  <c r="O20" i="2"/>
  <c r="L21" i="2"/>
  <c r="M21" i="2"/>
  <c r="N21" i="2"/>
  <c r="O21" i="2"/>
  <c r="O17" i="2" l="1"/>
  <c r="O18" i="2"/>
  <c r="O22" i="2"/>
  <c r="O23" i="2"/>
  <c r="N17" i="2"/>
  <c r="N18" i="2"/>
  <c r="N22" i="2"/>
  <c r="N23" i="2"/>
  <c r="C1" i="1"/>
  <c r="D1" i="1" s="1"/>
  <c r="N11" i="2" s="1"/>
  <c r="N16" i="2" l="1"/>
  <c r="E1" i="1"/>
  <c r="N14" i="2" s="1"/>
  <c r="N12" i="2"/>
  <c r="L15" i="2"/>
  <c r="L16" i="2"/>
  <c r="L17" i="2"/>
  <c r="L18" i="2"/>
  <c r="L22" i="2"/>
  <c r="L23" i="2"/>
  <c r="M15" i="2"/>
  <c r="M16" i="2"/>
  <c r="M17" i="2"/>
  <c r="M18" i="2"/>
  <c r="M22" i="2"/>
  <c r="M23" i="2"/>
  <c r="M12" i="2"/>
  <c r="M13" i="2"/>
  <c r="M14" i="2"/>
  <c r="L12" i="2"/>
  <c r="L13" i="2"/>
  <c r="L14" i="2"/>
  <c r="F1" i="1" l="1"/>
  <c r="G1" i="1" s="1"/>
  <c r="H1" i="1" s="1"/>
  <c r="N15" i="2"/>
  <c r="O10" i="2"/>
  <c r="O12" i="2"/>
  <c r="I1" i="1" l="1"/>
  <c r="J1" i="1" s="1"/>
  <c r="K1" i="1" s="1"/>
  <c r="O14" i="2"/>
  <c r="O13" i="2"/>
  <c r="O11" i="2"/>
  <c r="O15" i="2"/>
  <c r="O16" i="2"/>
</calcChain>
</file>

<file path=xl/sharedStrings.xml><?xml version="1.0" encoding="utf-8"?>
<sst xmlns="http://schemas.openxmlformats.org/spreadsheetml/2006/main" count="290" uniqueCount="135">
  <si>
    <t xml:space="preserve">Version </t>
  </si>
  <si>
    <t>Goal of the template</t>
  </si>
  <si>
    <r>
      <t xml:space="preserve">Dear supplier,
You hereby receive the raw material passport from </t>
    </r>
    <r>
      <rPr>
        <b/>
        <sz val="11"/>
        <color theme="1"/>
        <rFont val="Arial"/>
        <family val="2"/>
      </rPr>
      <t>Stedin Groep.</t>
    </r>
    <r>
      <rPr>
        <sz val="11"/>
        <color theme="1"/>
        <rFont val="Arial"/>
        <family val="2"/>
      </rPr>
      <t xml:space="preserve">
The format for this passport has been developed in collaboration with Dutch network operators Liander, Enexis, Stedin Groep and TenneT. 
It has been decided to streamline the format of the raw material passports between suppliers. Requesting one comparable format from our suppliers reduces the administrative burden and increases the chance to learn from each other. Please note that the formats from the network operators are comparable but can differ slightly on specific structure and content. 
From 2020 onwards, we will ask suppliers to complete a raw materials passport for all our primary assets, such as installations, cables and pipes. The passport provides insight into the raw materials and materials the product consists of, how many recycled materials it contains and to what extent the product or material can be recycled or reused at the end of its life.
For the time being, the results will mainly be used to increase insight into the degree of circularity. All network operators have made specific agreements with their suppliers about the content of the passport and the privacy regarding data use. All parties involved acknowledge that insight into circular performance is a condition for being able to manage impacts. Alliander, Stedin and Enexis are looking into the possibility of eventually including circularity as a distinctive element in tenders. TenneT will use the information to determine their impact and to use the year 2020 as the base year for their KPI. Among other things, TenneT has set itself the goal of reducing the use of non-recycled copper by at least 25% in 2025.
On the following tabs you will find an explanation of how we have defined circularity, how we have translated this into this raw materials passport, and the input sheets where the data for the asset in question can be entered.
We sincerely thank you for the collaboration; let’s move towards a sustainable and circular infrastructure sector together!</t>
    </r>
  </si>
  <si>
    <t>Overall information (above table)</t>
  </si>
  <si>
    <t>General information</t>
  </si>
  <si>
    <t>Supplier</t>
  </si>
  <si>
    <t>Official registred name of the supplier</t>
  </si>
  <si>
    <t>Product name</t>
  </si>
  <si>
    <r>
      <t xml:space="preserve">Product name, as also used in the systems of </t>
    </r>
    <r>
      <rPr>
        <b/>
        <sz val="11"/>
        <color theme="1"/>
        <rFont val="Arial"/>
        <family val="2"/>
      </rPr>
      <t>Stedin</t>
    </r>
  </si>
  <si>
    <t>Start date</t>
  </si>
  <si>
    <r>
      <t xml:space="preserve">Date at which the pasport becomes active, and from which moment on </t>
    </r>
    <r>
      <rPr>
        <b/>
        <sz val="11"/>
        <color theme="1"/>
        <rFont val="Arial"/>
        <family val="2"/>
      </rPr>
      <t xml:space="preserve">Stedin </t>
    </r>
    <r>
      <rPr>
        <sz val="11"/>
        <color theme="1"/>
        <rFont val="Arial"/>
        <family val="2"/>
      </rPr>
      <t>will use the results in its analyses and reports.</t>
    </r>
  </si>
  <si>
    <t>Summary</t>
  </si>
  <si>
    <t>Total weight</t>
  </si>
  <si>
    <t>Total weight of the product, calculates automatically from the table below</t>
  </si>
  <si>
    <t>Circularity</t>
  </si>
  <si>
    <t>Circularity score of the product, calculates automatically from the table below</t>
  </si>
  <si>
    <t>Validation</t>
  </si>
  <si>
    <t>Name</t>
  </si>
  <si>
    <t>Name of the person signing the passport</t>
  </si>
  <si>
    <t>Function</t>
  </si>
  <si>
    <t>Function of the person signing the passport (Should be C-level or national equivalent)</t>
  </si>
  <si>
    <t>Signature</t>
  </si>
  <si>
    <t>Signature of the person signing the passport</t>
  </si>
  <si>
    <t>Resource information (table, information to be filled in)</t>
  </si>
  <si>
    <t>Resource information</t>
  </si>
  <si>
    <t>Material</t>
  </si>
  <si>
    <r>
      <t xml:space="preserve">Material selected from the list of available materials. It does include "Other" and "Unknown" but suppliers are encouraged to keep the use of those categories to a minimum. If a supplier feels another category or subset of materials should be added </t>
    </r>
    <r>
      <rPr>
        <b/>
        <sz val="11"/>
        <color theme="1"/>
        <rFont val="Arial"/>
        <family val="2"/>
      </rPr>
      <t xml:space="preserve">Stedin </t>
    </r>
    <r>
      <rPr>
        <sz val="11"/>
        <color theme="1"/>
        <rFont val="Arial"/>
        <family val="2"/>
      </rPr>
      <t>can be contacted.</t>
    </r>
  </si>
  <si>
    <t>Unit</t>
  </si>
  <si>
    <t>Unit for which the weight is filled in (for example M, KM, Unit)</t>
  </si>
  <si>
    <t xml:space="preserve">Measurement </t>
  </si>
  <si>
    <t>Measurement for which the weight is filled in (for example 1, 100, 1000)</t>
  </si>
  <si>
    <t>Weight (g)</t>
  </si>
  <si>
    <t>Weight of the material in grams</t>
  </si>
  <si>
    <t>Recycled (%)</t>
  </si>
  <si>
    <t>Percentage of the material that is recyled/non-virgin</t>
  </si>
  <si>
    <t>Re/Down in</t>
  </si>
  <si>
    <t>Categories the percentage of recyled material as either recyled (R) or downcycled (D). If the material is composed of 0% recyled material it can be left blank or labeled with not-available (N.A.). 
See further down the table for a description of the definitions for recyling and downcycling.</t>
  </si>
  <si>
    <t>Recyclable (%)</t>
  </si>
  <si>
    <r>
      <t xml:space="preserve">Percentage of the material that is recylable. Recyclability should be judged by current technological and economical standards. No assumpitons are allowed for further innovations or market developments that would make a material stream more recylable. If either of those two instances occur, the pasport can be updated and a new iteration will be used by </t>
    </r>
    <r>
      <rPr>
        <b/>
        <sz val="11"/>
        <color theme="1"/>
        <rFont val="Arial"/>
        <family val="2"/>
      </rPr>
      <t>Stedin.</t>
    </r>
  </si>
  <si>
    <t>Re/Down out</t>
  </si>
  <si>
    <t>Categories the percentage of recylable material as either recylable (R) or downcyclable (D). If the material is composed of 0% recylable material it can be left blank or labeled with not-available (N.A.). 
See further down the table for a description of the definitions for recyling and downcycling.</t>
  </si>
  <si>
    <t>Categories of Re/Down</t>
  </si>
  <si>
    <t>R</t>
  </si>
  <si>
    <t xml:space="preserve">Material either recycled or recyclable on the same or higher level. This is a theoretical measurement from the perspective of recyclability and no actual agreements have to be made to actually effectuate the recylability. </t>
  </si>
  <si>
    <t>D</t>
  </si>
  <si>
    <t>Material either recyled or recyclable at a lower level than the original one. Downcycled or downcyclable materials within the product will receive 50% of the score of a recycled or recyclable material stream. I.e. if a product consisting out of 1 material is 100% made from downcyled material, and it is 0% recyclable the total score for the product will be 25%. Downcycling does not include thermic recyling for energy generation purposes.</t>
  </si>
  <si>
    <t>N.A.</t>
  </si>
  <si>
    <t>Either no recycling or thermic recycling takes place.</t>
  </si>
  <si>
    <t>Resource information (table, automatically calculated fields)</t>
  </si>
  <si>
    <t>Scores</t>
  </si>
  <si>
    <t>Circularity (%)</t>
  </si>
  <si>
    <t>The circularity score of the material based on the percentages of recyled and recylable attributed to the material.</t>
  </si>
  <si>
    <t>Circular (g)</t>
  </si>
  <si>
    <t>The amount of circular material in grams</t>
  </si>
  <si>
    <t>Recyled (g)</t>
  </si>
  <si>
    <t>The amount of recyled material in grams</t>
  </si>
  <si>
    <t>Recylable (g)</t>
  </si>
  <si>
    <t>The amount of recylable material in grams</t>
  </si>
  <si>
    <t>Gradings</t>
  </si>
  <si>
    <t>P Rec</t>
  </si>
  <si>
    <r>
      <t xml:space="preserve">The probability </t>
    </r>
    <r>
      <rPr>
        <b/>
        <sz val="11"/>
        <color theme="1"/>
        <rFont val="Arial"/>
        <family val="2"/>
      </rPr>
      <t>Stedin</t>
    </r>
    <r>
      <rPr>
        <sz val="11"/>
        <color theme="1"/>
        <rFont val="Arial"/>
        <family val="2"/>
      </rPr>
      <t xml:space="preserve"> will want to investigate the percentage of recyled material being used for the specific material. </t>
    </r>
  </si>
  <si>
    <t>+</t>
  </si>
  <si>
    <t xml:space="preserve">Indicates a likely percentage </t>
  </si>
  <si>
    <t>?</t>
  </si>
  <si>
    <t xml:space="preserve">Indicates a possible margin </t>
  </si>
  <si>
    <t>-</t>
  </si>
  <si>
    <t>Indicates an unlikely high percentage. Not conform to industry standards know by Dutch network operators.</t>
  </si>
  <si>
    <t>P Reclbl</t>
  </si>
  <si>
    <r>
      <t xml:space="preserve">The probability </t>
    </r>
    <r>
      <rPr>
        <b/>
        <sz val="11"/>
        <color theme="1"/>
        <rFont val="Arial"/>
        <family val="2"/>
      </rPr>
      <t>Stedin</t>
    </r>
    <r>
      <rPr>
        <sz val="11"/>
        <color theme="1"/>
        <rFont val="Arial"/>
        <family val="2"/>
      </rPr>
      <t xml:space="preserve"> will want to investigate the percentage of recylability material being used for the specific material. </t>
    </r>
  </si>
  <si>
    <t>Categories of grading</t>
  </si>
  <si>
    <t>No issues, recyled and recylability scores are within known margins</t>
  </si>
  <si>
    <t>The score is higher than the market average and implies best practices. Not impossible but ambitious.</t>
  </si>
  <si>
    <t>Either an impossiblity (e.g. a recylable or recyled score higher than 0% for "other" or "unknown") or a percentage that is higher than the technology currently being known by Dutch network operators.</t>
  </si>
  <si>
    <t>Supplier:</t>
  </si>
  <si>
    <t>Product name:</t>
  </si>
  <si>
    <t>Start date:</t>
  </si>
  <si>
    <t>Recycled (g)</t>
  </si>
  <si>
    <t>Recyclable (g)</t>
  </si>
  <si>
    <t>Type</t>
  </si>
  <si>
    <t>Likely recycled</t>
  </si>
  <si>
    <t>Max Recyled</t>
  </si>
  <si>
    <t>Max R/D recycled</t>
  </si>
  <si>
    <t>Likely recylability</t>
  </si>
  <si>
    <t>Max recyclability</t>
  </si>
  <si>
    <t>Max R/D recyclability</t>
  </si>
  <si>
    <t>Limits recyclebility</t>
  </si>
  <si>
    <t>Remarks</t>
  </si>
  <si>
    <t xml:space="preserve">Aluminium (electronic purity) </t>
  </si>
  <si>
    <t>Metal</t>
  </si>
  <si>
    <t>Aluminium (alloys)</t>
  </si>
  <si>
    <t>Brass</t>
  </si>
  <si>
    <t>Copper (electronic purity)</t>
  </si>
  <si>
    <t>Copper (mechanical purity)</t>
  </si>
  <si>
    <t>Copper (tinned)</t>
  </si>
  <si>
    <t>Iron</t>
  </si>
  <si>
    <t>Lead</t>
  </si>
  <si>
    <t>In cable</t>
  </si>
  <si>
    <t>Nickel</t>
  </si>
  <si>
    <t>Silver</t>
  </si>
  <si>
    <t>Steel</t>
  </si>
  <si>
    <t>Steel (carbon steel)</t>
  </si>
  <si>
    <t>Steel (grain oriented electrical steel)</t>
  </si>
  <si>
    <t>Steel (stainless steel)</t>
  </si>
  <si>
    <t>Tin</t>
  </si>
  <si>
    <t xml:space="preserve">Zinc  </t>
  </si>
  <si>
    <t>Circuit board</t>
  </si>
  <si>
    <t>Other</t>
  </si>
  <si>
    <t>Fiberglass</t>
  </si>
  <si>
    <t>Glue</t>
  </si>
  <si>
    <t>YES</t>
  </si>
  <si>
    <t>Ink</t>
  </si>
  <si>
    <t>Oil</t>
  </si>
  <si>
    <t>Paper</t>
  </si>
  <si>
    <t xml:space="preserve">Pressboard </t>
  </si>
  <si>
    <t xml:space="preserve">Waterblocking tapes </t>
  </si>
  <si>
    <t>PBT</t>
  </si>
  <si>
    <t>Plastic</t>
  </si>
  <si>
    <t>PE</t>
  </si>
  <si>
    <t>PC</t>
  </si>
  <si>
    <t>PC GF10%</t>
  </si>
  <si>
    <t>PP</t>
  </si>
  <si>
    <t>PVC</t>
  </si>
  <si>
    <t xml:space="preserve">XLPE Insulation (natural) </t>
  </si>
  <si>
    <t>XLPE Semiconductive (black with carbon)</t>
  </si>
  <si>
    <t>Rubber (not crosslinked)</t>
  </si>
  <si>
    <t>Wood A Quality</t>
  </si>
  <si>
    <t>Wood</t>
  </si>
  <si>
    <t>Wood B Quality</t>
  </si>
  <si>
    <t>Unknown</t>
  </si>
  <si>
    <t>- The recyclebility of this material is limited when it is glued. 
- This material is used in multiple assets, in which recyclebility differs.</t>
  </si>
  <si>
    <t>The recyclebility of this material is limited as it is assumed to be glued.</t>
  </si>
  <si>
    <t>Steel (zinc plated)</t>
  </si>
  <si>
    <t>PP (semicon)</t>
  </si>
  <si>
    <t xml:space="preserve">Because the paper is polluted with oil there are limits to its recyclebility. This is industrial waste. </t>
  </si>
  <si>
    <t xml:space="preserve">The recyclebility of this material is limited when it is glued.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</si>
</sst>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00_ ;\-#,##0.00\ "/>
  </numFmts>
  <fonts count="15"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96C8D4"/>
      <name val="Calibri"/>
      <family val="2"/>
      <scheme val="minor"/>
    </font>
    <font>
      <b/>
      <sz val="11"/>
      <color theme="1"/>
      <name val="Arial Vet"/>
    </font>
    <font>
      <sz val="11"/>
      <color theme="1"/>
      <name val="Arial"/>
      <family val="2"/>
    </font>
    <font>
      <sz val="11"/>
      <color theme="1"/>
      <name val="Arial Vet"/>
    </font>
    <font>
      <sz val="11"/>
      <name val="Arial"/>
      <family val="2"/>
    </font>
    <font>
      <i/>
      <sz val="11"/>
      <name val="Arial Cursief"/>
    </font>
    <font>
      <b/>
      <sz val="11"/>
      <color theme="0"/>
      <name val="Arial Vet"/>
    </font>
    <font>
      <sz val="11"/>
      <color theme="0"/>
      <name val="Arial"/>
      <family val="2"/>
    </font>
    <font>
      <sz val="11"/>
      <color theme="0"/>
      <name val="Arial Vet"/>
    </font>
    <font>
      <b/>
      <sz val="11"/>
      <color theme="0"/>
      <name val="Arial"/>
      <family val="2"/>
    </font>
    <font>
      <b/>
      <sz val="11"/>
      <color theme="1"/>
      <name val="Arial"/>
      <family val="2"/>
    </font>
  </fonts>
  <fills count="8">
    <fill>
      <patternFill patternType="none"/>
    </fill>
    <fill>
      <patternFill patternType="gray125"/>
    </fill>
    <fill>
      <patternFill patternType="solid">
        <fgColor theme="0"/>
        <bgColor indexed="64"/>
      </patternFill>
    </fill>
    <fill>
      <patternFill patternType="solid">
        <fgColor rgb="FF008397"/>
        <bgColor indexed="64"/>
      </patternFill>
    </fill>
    <fill>
      <patternFill patternType="solid">
        <fgColor rgb="FFF0F0F0"/>
        <bgColor indexed="64"/>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s>
  <borders count="25">
    <border>
      <left/>
      <right/>
      <top/>
      <bottom/>
      <diagonal/>
    </border>
    <border>
      <left style="thin">
        <color theme="0"/>
      </left>
      <right/>
      <top/>
      <bottom/>
      <diagonal/>
    </border>
    <border>
      <left/>
      <right/>
      <top/>
      <bottom style="thin">
        <color theme="0"/>
      </bottom>
      <diagonal/>
    </border>
    <border>
      <left/>
      <right/>
      <top style="thin">
        <color rgb="FF008397"/>
      </top>
      <bottom style="thin">
        <color rgb="FF008397"/>
      </bottom>
      <diagonal/>
    </border>
    <border>
      <left/>
      <right/>
      <top/>
      <bottom style="thin">
        <color rgb="FF008397"/>
      </bottom>
      <diagonal/>
    </border>
    <border>
      <left/>
      <right style="thin">
        <color theme="0"/>
      </right>
      <top/>
      <bottom/>
      <diagonal/>
    </border>
    <border>
      <left/>
      <right/>
      <top style="thin">
        <color rgb="FF008397"/>
      </top>
      <bottom/>
      <diagonal/>
    </border>
    <border>
      <left/>
      <right/>
      <top style="thin">
        <color rgb="FF008397"/>
      </top>
      <bottom style="medium">
        <color rgb="FF008397"/>
      </bottom>
      <diagonal/>
    </border>
    <border>
      <left/>
      <right style="thin">
        <color indexed="64"/>
      </right>
      <top style="thin">
        <color rgb="FF008397"/>
      </top>
      <bottom/>
      <diagonal/>
    </border>
    <border>
      <left/>
      <right style="thin">
        <color theme="0"/>
      </right>
      <top/>
      <bottom style="thin">
        <color rgb="FF008397"/>
      </bottom>
      <diagonal/>
    </border>
    <border>
      <left/>
      <right style="thin">
        <color theme="0"/>
      </right>
      <top style="thin">
        <color rgb="FF008397"/>
      </top>
      <bottom style="thin">
        <color rgb="FF008397"/>
      </bottom>
      <diagonal/>
    </border>
    <border>
      <left style="thin">
        <color theme="0"/>
      </left>
      <right/>
      <top style="thin">
        <color rgb="FF008397"/>
      </top>
      <bottom style="thin">
        <color rgb="FF008397"/>
      </bottom>
      <diagonal/>
    </border>
    <border>
      <left style="thin">
        <color theme="0"/>
      </left>
      <right/>
      <top/>
      <bottom style="thin">
        <color rgb="FF008397"/>
      </bottom>
      <diagonal/>
    </border>
    <border>
      <left style="thin">
        <color theme="0"/>
      </left>
      <right/>
      <top style="thin">
        <color rgb="FF008397"/>
      </top>
      <bottom/>
      <diagonal/>
    </border>
    <border>
      <left style="thin">
        <color theme="0"/>
      </left>
      <right style="thin">
        <color theme="0"/>
      </right>
      <top style="thin">
        <color rgb="FF008397"/>
      </top>
      <bottom style="thin">
        <color rgb="FF008397"/>
      </bottom>
      <diagonal/>
    </border>
    <border>
      <left style="thin">
        <color theme="0"/>
      </left>
      <right/>
      <top style="thin">
        <color rgb="FF008397"/>
      </top>
      <bottom style="medium">
        <color rgb="FF008397"/>
      </bottom>
      <diagonal/>
    </border>
    <border>
      <left/>
      <right style="thin">
        <color theme="0"/>
      </right>
      <top style="thin">
        <color rgb="FF008397"/>
      </top>
      <bottom style="medium">
        <color rgb="FF008397"/>
      </bottom>
      <diagonal/>
    </border>
    <border>
      <left/>
      <right/>
      <top style="hair">
        <color auto="1"/>
      </top>
      <bottom style="medium">
        <color rgb="FF008397"/>
      </bottom>
      <diagonal/>
    </border>
    <border>
      <left/>
      <right/>
      <top/>
      <bottom style="medium">
        <color rgb="FF008397"/>
      </bottom>
      <diagonal/>
    </border>
    <border>
      <left/>
      <right/>
      <top style="medium">
        <color rgb="FF008397"/>
      </top>
      <bottom style="medium">
        <color rgb="FF008397"/>
      </bottom>
      <diagonal/>
    </border>
    <border>
      <left/>
      <right/>
      <top style="medium">
        <color rgb="FF008397"/>
      </top>
      <bottom style="thin">
        <color rgb="FF008397"/>
      </bottom>
      <diagonal/>
    </border>
    <border>
      <left/>
      <right style="thin">
        <color theme="0"/>
      </right>
      <top style="thin">
        <color rgb="FF008397"/>
      </top>
      <bottom/>
      <diagonal/>
    </border>
    <border>
      <left style="thin">
        <color theme="0"/>
      </left>
      <right style="thin">
        <color theme="0"/>
      </right>
      <top style="thin">
        <color rgb="FF008397"/>
      </top>
      <bottom/>
      <diagonal/>
    </border>
    <border>
      <left/>
      <right/>
      <top/>
      <bottom style="hair">
        <color auto="1"/>
      </bottom>
      <diagonal/>
    </border>
    <border>
      <left/>
      <right/>
      <top style="medium">
        <color rgb="FF008397"/>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61">
    <xf numFmtId="0" fontId="0" fillId="0" borderId="0" xfId="0"/>
    <xf numFmtId="0" fontId="0" fillId="2" borderId="0" xfId="0" applyFill="1"/>
    <xf numFmtId="9" fontId="0" fillId="0" borderId="0" xfId="2" applyFont="1"/>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vertical="center"/>
    </xf>
    <xf numFmtId="0" fontId="3" fillId="0" borderId="0" xfId="0" applyFont="1" applyAlignment="1">
      <alignment vertical="top"/>
    </xf>
    <xf numFmtId="0" fontId="2" fillId="0" borderId="0" xfId="0" applyFont="1" applyAlignment="1">
      <alignment horizontal="center" vertical="top"/>
    </xf>
    <xf numFmtId="0" fontId="4" fillId="0" borderId="0" xfId="0" applyFont="1"/>
    <xf numFmtId="0" fontId="0" fillId="0" borderId="0" xfId="0" applyAlignment="1">
      <alignment horizontal="left" vertical="top"/>
    </xf>
    <xf numFmtId="0" fontId="0" fillId="0" borderId="0" xfId="0" applyFill="1"/>
    <xf numFmtId="0" fontId="6" fillId="0" borderId="0" xfId="0" applyFont="1"/>
    <xf numFmtId="0" fontId="9" fillId="0" borderId="0" xfId="0" applyFont="1" applyAlignment="1">
      <alignment horizontal="center" vertical="top"/>
    </xf>
    <xf numFmtId="0" fontId="10" fillId="3" borderId="0" xfId="0" applyFont="1" applyFill="1"/>
    <xf numFmtId="0" fontId="10" fillId="3" borderId="0" xfId="0" applyFont="1" applyFill="1" applyAlignment="1">
      <alignment vertical="top"/>
    </xf>
    <xf numFmtId="0" fontId="2" fillId="0" borderId="1" xfId="0" applyFont="1" applyBorder="1" applyAlignment="1">
      <alignment vertical="center" wrapText="1"/>
    </xf>
    <xf numFmtId="0" fontId="8" fillId="2" borderId="3" xfId="0" applyFont="1" applyFill="1" applyBorder="1" applyAlignment="1">
      <alignment vertical="top"/>
    </xf>
    <xf numFmtId="9" fontId="8" fillId="2" borderId="3" xfId="2" applyFont="1" applyFill="1" applyBorder="1" applyAlignment="1">
      <alignment horizontal="center" vertical="top"/>
    </xf>
    <xf numFmtId="0" fontId="8" fillId="2" borderId="4" xfId="0" applyFont="1" applyFill="1" applyBorder="1" applyAlignment="1">
      <alignment vertical="top"/>
    </xf>
    <xf numFmtId="9" fontId="8" fillId="2" borderId="4" xfId="2" applyFont="1" applyFill="1" applyBorder="1" applyAlignment="1">
      <alignment horizontal="center" vertical="top"/>
    </xf>
    <xf numFmtId="9" fontId="8" fillId="2" borderId="0" xfId="2" applyFont="1" applyFill="1" applyBorder="1" applyAlignment="1">
      <alignment vertical="top"/>
    </xf>
    <xf numFmtId="9" fontId="8" fillId="2" borderId="4" xfId="2" applyFont="1" applyFill="1" applyBorder="1" applyAlignment="1">
      <alignment vertical="top"/>
    </xf>
    <xf numFmtId="0" fontId="8" fillId="2" borderId="3" xfId="0" applyFont="1" applyFill="1" applyBorder="1" applyAlignment="1">
      <alignment vertical="top" wrapText="1"/>
    </xf>
    <xf numFmtId="0" fontId="3" fillId="0" borderId="0" xfId="0" applyFont="1" applyBorder="1" applyAlignment="1">
      <alignment vertical="top" wrapText="1"/>
    </xf>
    <xf numFmtId="0" fontId="2" fillId="0" borderId="0" xfId="0" applyFont="1" applyBorder="1" applyAlignment="1">
      <alignment vertical="top" wrapText="1"/>
    </xf>
    <xf numFmtId="9" fontId="8" fillId="2" borderId="3" xfId="2" applyFont="1" applyFill="1" applyBorder="1" applyAlignment="1">
      <alignment vertical="top"/>
    </xf>
    <xf numFmtId="9" fontId="8" fillId="2" borderId="6" xfId="2" applyFont="1" applyFill="1" applyBorder="1" applyAlignment="1">
      <alignment horizontal="center" vertical="top"/>
    </xf>
    <xf numFmtId="9" fontId="8" fillId="2" borderId="3" xfId="0" applyNumberFormat="1" applyFont="1" applyFill="1" applyBorder="1" applyAlignment="1">
      <alignment horizontal="center" vertical="top"/>
    </xf>
    <xf numFmtId="0" fontId="8" fillId="2" borderId="3" xfId="0" applyFont="1" applyFill="1" applyBorder="1" applyAlignment="1">
      <alignment horizontal="center" vertical="top"/>
    </xf>
    <xf numFmtId="0" fontId="8" fillId="2" borderId="7" xfId="0" applyFont="1" applyFill="1" applyBorder="1" applyAlignment="1">
      <alignment vertical="top"/>
    </xf>
    <xf numFmtId="9" fontId="8" fillId="2" borderId="7" xfId="2" applyFont="1" applyFill="1" applyBorder="1" applyAlignment="1">
      <alignment horizontal="center" vertical="top"/>
    </xf>
    <xf numFmtId="9" fontId="8" fillId="2" borderId="7" xfId="2" applyFont="1" applyFill="1" applyBorder="1" applyAlignment="1">
      <alignment vertical="top"/>
    </xf>
    <xf numFmtId="0" fontId="6" fillId="2" borderId="3" xfId="0" applyFont="1" applyFill="1" applyBorder="1"/>
    <xf numFmtId="0" fontId="0" fillId="0" borderId="0" xfId="0" applyBorder="1"/>
    <xf numFmtId="0" fontId="2" fillId="2" borderId="3" xfId="0" applyFont="1" applyFill="1" applyBorder="1"/>
    <xf numFmtId="0" fontId="2" fillId="2" borderId="6" xfId="0" applyFont="1" applyFill="1" applyBorder="1"/>
    <xf numFmtId="9" fontId="2" fillId="2" borderId="4" xfId="2" applyFont="1" applyFill="1" applyBorder="1" applyAlignment="1">
      <alignment horizontal="center"/>
    </xf>
    <xf numFmtId="164" fontId="2" fillId="2" borderId="6" xfId="1" applyNumberFormat="1" applyFont="1" applyFill="1" applyBorder="1" applyAlignment="1"/>
    <xf numFmtId="9" fontId="2" fillId="2" borderId="6" xfId="2" applyFont="1" applyFill="1" applyBorder="1" applyAlignment="1">
      <alignment horizontal="center"/>
    </xf>
    <xf numFmtId="9" fontId="2" fillId="2" borderId="3" xfId="2" applyFont="1" applyFill="1" applyBorder="1" applyAlignment="1">
      <alignment horizontal="center"/>
    </xf>
    <xf numFmtId="9" fontId="2" fillId="2" borderId="10" xfId="2" applyFont="1" applyFill="1" applyBorder="1" applyAlignment="1">
      <alignment horizontal="center"/>
    </xf>
    <xf numFmtId="9" fontId="2" fillId="2" borderId="11" xfId="2" applyFont="1" applyFill="1" applyBorder="1" applyAlignment="1">
      <alignment horizontal="center"/>
    </xf>
    <xf numFmtId="0" fontId="2" fillId="2" borderId="0" xfId="0" applyFont="1" applyFill="1" applyBorder="1"/>
    <xf numFmtId="164" fontId="2" fillId="2" borderId="3" xfId="1" applyNumberFormat="1" applyFont="1" applyFill="1" applyBorder="1" applyAlignment="1">
      <alignment horizontal="center"/>
    </xf>
    <xf numFmtId="9" fontId="2" fillId="2" borderId="0" xfId="2" applyFont="1" applyFill="1" applyBorder="1" applyAlignment="1">
      <alignment horizontal="center"/>
    </xf>
    <xf numFmtId="0" fontId="6" fillId="2" borderId="0" xfId="0" applyFont="1" applyFill="1" applyBorder="1"/>
    <xf numFmtId="0" fontId="6" fillId="2" borderId="4" xfId="0" applyFont="1" applyFill="1" applyBorder="1"/>
    <xf numFmtId="0" fontId="10" fillId="3" borderId="5" xfId="0" applyFont="1" applyFill="1" applyBorder="1"/>
    <xf numFmtId="9" fontId="2" fillId="2" borderId="13" xfId="2" applyFont="1" applyFill="1" applyBorder="1" applyAlignment="1">
      <alignment horizontal="center"/>
    </xf>
    <xf numFmtId="9" fontId="2" fillId="2" borderId="12" xfId="2" applyFont="1" applyFill="1" applyBorder="1" applyAlignment="1">
      <alignment horizontal="center"/>
    </xf>
    <xf numFmtId="0" fontId="0" fillId="2" borderId="2" xfId="0" applyFill="1" applyBorder="1"/>
    <xf numFmtId="164" fontId="2" fillId="2" borderId="10" xfId="1" applyNumberFormat="1" applyFont="1" applyFill="1" applyBorder="1" applyAlignment="1">
      <alignment horizontal="center"/>
    </xf>
    <xf numFmtId="9" fontId="2" fillId="2" borderId="14" xfId="2" applyFont="1" applyFill="1" applyBorder="1" applyAlignment="1">
      <alignment horizontal="center"/>
    </xf>
    <xf numFmtId="0" fontId="5" fillId="3" borderId="1" xfId="0" applyFont="1" applyFill="1" applyBorder="1"/>
    <xf numFmtId="0" fontId="12" fillId="3" borderId="10" xfId="0" applyFont="1" applyFill="1" applyBorder="1"/>
    <xf numFmtId="0" fontId="12" fillId="3" borderId="14" xfId="0" applyFont="1" applyFill="1" applyBorder="1"/>
    <xf numFmtId="0" fontId="12" fillId="3" borderId="14" xfId="0" applyFont="1" applyFill="1" applyBorder="1" applyAlignment="1">
      <alignment horizontal="center"/>
    </xf>
    <xf numFmtId="0" fontId="12" fillId="3" borderId="3" xfId="0" applyFont="1" applyFill="1" applyBorder="1" applyAlignment="1">
      <alignment horizontal="center"/>
    </xf>
    <xf numFmtId="0" fontId="0" fillId="2" borderId="0" xfId="0" applyFill="1" applyBorder="1"/>
    <xf numFmtId="0" fontId="2" fillId="2" borderId="7" xfId="0" applyFont="1" applyFill="1" applyBorder="1"/>
    <xf numFmtId="164" fontId="2" fillId="2" borderId="7" xfId="1" applyNumberFormat="1" applyFont="1" applyFill="1" applyBorder="1" applyAlignment="1">
      <alignment horizontal="center"/>
    </xf>
    <xf numFmtId="9" fontId="2" fillId="2" borderId="15" xfId="2" applyFont="1" applyFill="1" applyBorder="1" applyAlignment="1">
      <alignment horizontal="center"/>
    </xf>
    <xf numFmtId="9" fontId="2" fillId="2" borderId="7" xfId="2" applyFont="1" applyFill="1" applyBorder="1" applyAlignment="1">
      <alignment horizontal="center"/>
    </xf>
    <xf numFmtId="0" fontId="6" fillId="2" borderId="7" xfId="0" applyFont="1" applyFill="1" applyBorder="1"/>
    <xf numFmtId="0" fontId="6" fillId="0" borderId="18" xfId="0" applyFont="1" applyBorder="1" applyAlignment="1">
      <alignment vertical="top"/>
    </xf>
    <xf numFmtId="0" fontId="6" fillId="0" borderId="18" xfId="0" applyFont="1" applyBorder="1" applyAlignment="1">
      <alignment vertical="top" wrapText="1"/>
    </xf>
    <xf numFmtId="0" fontId="6" fillId="0" borderId="20" xfId="0" applyFont="1" applyBorder="1" applyAlignment="1">
      <alignment vertical="top"/>
    </xf>
    <xf numFmtId="0" fontId="6" fillId="0" borderId="3" xfId="0" applyFont="1" applyFill="1" applyBorder="1" applyAlignment="1">
      <alignment vertical="top"/>
    </xf>
    <xf numFmtId="0" fontId="6" fillId="0" borderId="3" xfId="0" applyFont="1" applyBorder="1" applyAlignment="1">
      <alignment vertical="top"/>
    </xf>
    <xf numFmtId="0" fontId="6" fillId="0" borderId="4" xfId="0" applyFont="1" applyBorder="1" applyAlignment="1">
      <alignment vertical="top"/>
    </xf>
    <xf numFmtId="0" fontId="6" fillId="0" borderId="4" xfId="0" applyFont="1" applyBorder="1" applyAlignment="1">
      <alignment vertical="top" wrapText="1"/>
    </xf>
    <xf numFmtId="0" fontId="12" fillId="3" borderId="21" xfId="0" applyFont="1" applyFill="1" applyBorder="1" applyAlignment="1">
      <alignment horizontal="center" vertical="center"/>
    </xf>
    <xf numFmtId="0" fontId="12" fillId="3" borderId="22" xfId="0" applyFont="1" applyFill="1" applyBorder="1" applyAlignment="1">
      <alignment horizontal="center" vertical="center"/>
    </xf>
    <xf numFmtId="0" fontId="11" fillId="3" borderId="22" xfId="0" applyFont="1" applyFill="1" applyBorder="1" applyAlignment="1">
      <alignment horizontal="center" vertical="center" textRotation="90"/>
    </xf>
    <xf numFmtId="0" fontId="11" fillId="3" borderId="21" xfId="0" applyFont="1" applyFill="1" applyBorder="1" applyAlignment="1">
      <alignment horizontal="center" vertical="center" textRotation="90"/>
    </xf>
    <xf numFmtId="0" fontId="12" fillId="3" borderId="8" xfId="0" applyFont="1" applyFill="1" applyBorder="1" applyAlignment="1">
      <alignment horizontal="center" vertical="center" wrapText="1"/>
    </xf>
    <xf numFmtId="0" fontId="6" fillId="0" borderId="18" xfId="0" applyFont="1" applyFill="1" applyBorder="1" applyAlignment="1">
      <alignment horizontal="left" vertical="top" wrapText="1"/>
    </xf>
    <xf numFmtId="14" fontId="6" fillId="0" borderId="18" xfId="0" applyNumberFormat="1" applyFont="1" applyFill="1" applyBorder="1" applyAlignment="1">
      <alignment horizontal="left" vertical="top"/>
    </xf>
    <xf numFmtId="9" fontId="2" fillId="4" borderId="11" xfId="2" applyFont="1" applyFill="1" applyBorder="1" applyAlignment="1">
      <alignment horizontal="center"/>
    </xf>
    <xf numFmtId="164" fontId="2" fillId="4" borderId="3" xfId="1" applyFont="1" applyFill="1" applyBorder="1" applyAlignment="1">
      <alignment horizontal="center"/>
    </xf>
    <xf numFmtId="0" fontId="2" fillId="4" borderId="3" xfId="0" applyFont="1" applyFill="1" applyBorder="1" applyAlignment="1">
      <alignment horizontal="center"/>
    </xf>
    <xf numFmtId="164" fontId="2" fillId="4" borderId="0" xfId="1" applyFont="1" applyFill="1" applyBorder="1" applyAlignment="1">
      <alignment horizontal="center"/>
    </xf>
    <xf numFmtId="9" fontId="2" fillId="4" borderId="1" xfId="2" applyFont="1" applyFill="1" applyBorder="1" applyAlignment="1">
      <alignment horizontal="center"/>
    </xf>
    <xf numFmtId="164" fontId="2" fillId="4" borderId="6" xfId="1" applyFont="1" applyFill="1" applyBorder="1" applyAlignment="1">
      <alignment horizontal="center"/>
    </xf>
    <xf numFmtId="0" fontId="2" fillId="4" borderId="6" xfId="0" applyFont="1" applyFill="1" applyBorder="1" applyAlignment="1">
      <alignment horizontal="center"/>
    </xf>
    <xf numFmtId="164" fontId="2" fillId="4" borderId="4" xfId="1" applyFont="1" applyFill="1" applyBorder="1" applyAlignment="1">
      <alignment horizontal="center"/>
    </xf>
    <xf numFmtId="9" fontId="2" fillId="4" borderId="11" xfId="2" applyNumberFormat="1" applyFont="1" applyFill="1" applyBorder="1" applyAlignment="1">
      <alignment horizontal="center"/>
    </xf>
    <xf numFmtId="164" fontId="2" fillId="4" borderId="0" xfId="1" applyNumberFormat="1" applyFont="1" applyFill="1" applyBorder="1" applyAlignment="1">
      <alignment horizontal="center"/>
    </xf>
    <xf numFmtId="164" fontId="2" fillId="4" borderId="4" xfId="1" applyNumberFormat="1" applyFont="1" applyFill="1" applyBorder="1" applyAlignment="1">
      <alignment horizontal="center"/>
    </xf>
    <xf numFmtId="0" fontId="2" fillId="4" borderId="6" xfId="0" applyNumberFormat="1" applyFont="1" applyFill="1" applyBorder="1" applyAlignment="1">
      <alignment horizontal="center"/>
    </xf>
    <xf numFmtId="9" fontId="2" fillId="4" borderId="4" xfId="2" applyNumberFormat="1" applyFont="1" applyFill="1" applyBorder="1" applyAlignment="1">
      <alignment horizontal="center"/>
    </xf>
    <xf numFmtId="164" fontId="2" fillId="4" borderId="6" xfId="1" applyNumberFormat="1" applyFont="1" applyFill="1" applyBorder="1" applyAlignment="1">
      <alignment horizontal="center"/>
    </xf>
    <xf numFmtId="164" fontId="2" fillId="4" borderId="3" xfId="1" applyNumberFormat="1" applyFont="1" applyFill="1" applyBorder="1" applyAlignment="1">
      <alignment horizontal="center"/>
    </xf>
    <xf numFmtId="164" fontId="2" fillId="4" borderId="10" xfId="1" applyNumberFormat="1" applyFont="1" applyFill="1" applyBorder="1" applyAlignment="1">
      <alignment horizontal="center"/>
    </xf>
    <xf numFmtId="0" fontId="2" fillId="4" borderId="3" xfId="0" applyNumberFormat="1" applyFont="1" applyFill="1" applyBorder="1" applyAlignment="1">
      <alignment horizontal="center"/>
    </xf>
    <xf numFmtId="9" fontId="2" fillId="4" borderId="12" xfId="2" applyNumberFormat="1" applyFont="1" applyFill="1" applyBorder="1" applyAlignment="1">
      <alignment horizontal="center"/>
    </xf>
    <xf numFmtId="0" fontId="2" fillId="4" borderId="4" xfId="0" applyNumberFormat="1" applyFont="1" applyFill="1" applyBorder="1" applyAlignment="1">
      <alignment horizontal="center"/>
    </xf>
    <xf numFmtId="9" fontId="2" fillId="4" borderId="7" xfId="2" applyNumberFormat="1" applyFont="1" applyFill="1" applyBorder="1" applyAlignment="1">
      <alignment horizontal="center"/>
    </xf>
    <xf numFmtId="164" fontId="2" fillId="4" borderId="7" xfId="1" applyFont="1" applyFill="1" applyBorder="1" applyAlignment="1">
      <alignment horizontal="center"/>
    </xf>
    <xf numFmtId="164" fontId="2" fillId="4" borderId="7" xfId="1" applyNumberFormat="1" applyFont="1" applyFill="1" applyBorder="1" applyAlignment="1">
      <alignment horizontal="center"/>
    </xf>
    <xf numFmtId="0" fontId="2" fillId="4" borderId="7" xfId="0" applyNumberFormat="1" applyFont="1" applyFill="1" applyBorder="1" applyAlignment="1">
      <alignment horizontal="center"/>
    </xf>
    <xf numFmtId="165" fontId="6" fillId="4" borderId="4" xfId="1" applyNumberFormat="1" applyFont="1" applyFill="1" applyBorder="1" applyAlignment="1">
      <alignment horizontal="left"/>
    </xf>
    <xf numFmtId="9" fontId="6" fillId="4" borderId="7" xfId="2" applyFont="1" applyFill="1" applyBorder="1" applyAlignment="1">
      <alignment horizontal="left"/>
    </xf>
    <xf numFmtId="0" fontId="2" fillId="2" borderId="4" xfId="0" applyFont="1" applyFill="1" applyBorder="1"/>
    <xf numFmtId="9" fontId="2" fillId="2" borderId="5" xfId="2" applyFont="1" applyFill="1" applyBorder="1" applyAlignment="1">
      <alignment horizontal="center"/>
    </xf>
    <xf numFmtId="9" fontId="2" fillId="2" borderId="9" xfId="2" applyFont="1" applyFill="1" applyBorder="1" applyAlignment="1">
      <alignment horizontal="center"/>
    </xf>
    <xf numFmtId="9" fontId="2" fillId="2" borderId="16" xfId="2" applyFont="1" applyFill="1" applyBorder="1" applyAlignment="1">
      <alignment horizontal="center"/>
    </xf>
    <xf numFmtId="0" fontId="2" fillId="2" borderId="0" xfId="0" applyFont="1" applyFill="1" applyBorder="1" applyAlignment="1">
      <alignment vertical="top" wrapText="1"/>
    </xf>
    <xf numFmtId="0" fontId="2" fillId="2" borderId="3" xfId="0" applyFont="1" applyFill="1" applyBorder="1" applyAlignment="1">
      <alignment vertical="top" wrapText="1"/>
    </xf>
    <xf numFmtId="0" fontId="2" fillId="0" borderId="0" xfId="0" applyFont="1" applyAlignment="1">
      <alignment vertical="top"/>
    </xf>
    <xf numFmtId="0" fontId="0" fillId="0" borderId="0" xfId="0" applyFill="1" applyBorder="1"/>
    <xf numFmtId="0" fontId="5" fillId="0" borderId="0" xfId="0" applyFont="1" applyFill="1" applyBorder="1"/>
    <xf numFmtId="0" fontId="6" fillId="0" borderId="0" xfId="0" applyFont="1" applyFill="1" applyBorder="1"/>
    <xf numFmtId="165" fontId="6" fillId="0" borderId="0" xfId="1" applyNumberFormat="1" applyFont="1" applyFill="1" applyBorder="1" applyAlignment="1">
      <alignment horizontal="left"/>
    </xf>
    <xf numFmtId="9" fontId="6" fillId="0" borderId="0" xfId="2" applyFont="1" applyFill="1" applyBorder="1" applyAlignment="1">
      <alignment horizontal="left"/>
    </xf>
    <xf numFmtId="0" fontId="6" fillId="0" borderId="0" xfId="0" applyFont="1" applyAlignment="1">
      <alignment vertical="top"/>
    </xf>
    <xf numFmtId="0" fontId="6" fillId="0" borderId="0" xfId="0" applyFont="1" applyAlignment="1">
      <alignment vertical="top" wrapText="1"/>
    </xf>
    <xf numFmtId="0" fontId="14" fillId="0" borderId="3" xfId="0" applyFont="1" applyFill="1" applyBorder="1" applyAlignment="1">
      <alignment vertical="top"/>
    </xf>
    <xf numFmtId="0" fontId="6" fillId="6" borderId="20" xfId="0" applyFont="1" applyFill="1" applyBorder="1" applyAlignment="1">
      <alignment horizontal="center" vertical="center"/>
    </xf>
    <xf numFmtId="0" fontId="6" fillId="5" borderId="3" xfId="0" applyFont="1" applyFill="1" applyBorder="1" applyAlignment="1">
      <alignment horizontal="center" vertical="center"/>
    </xf>
    <xf numFmtId="0" fontId="6" fillId="7" borderId="3" xfId="0" quotePrefix="1" applyFont="1" applyFill="1" applyBorder="1" applyAlignment="1">
      <alignment horizontal="center" vertical="center"/>
    </xf>
    <xf numFmtId="0" fontId="6" fillId="7" borderId="18" xfId="0" quotePrefix="1" applyFont="1" applyFill="1" applyBorder="1" applyAlignment="1">
      <alignment horizontal="center" vertical="center"/>
    </xf>
    <xf numFmtId="0" fontId="6" fillId="0" borderId="2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8" xfId="0" quotePrefix="1" applyFont="1" applyFill="1" applyBorder="1" applyAlignment="1">
      <alignment horizontal="center" vertical="center"/>
    </xf>
    <xf numFmtId="0" fontId="6" fillId="0" borderId="20" xfId="0" applyFont="1" applyBorder="1" applyAlignment="1">
      <alignment vertical="top" wrapText="1"/>
    </xf>
    <xf numFmtId="0" fontId="6" fillId="0" borderId="3" xfId="0" applyFont="1" applyBorder="1" applyAlignment="1">
      <alignment vertical="top" wrapText="1"/>
    </xf>
    <xf numFmtId="0" fontId="8" fillId="0" borderId="20" xfId="0" applyFont="1" applyFill="1" applyBorder="1" applyAlignment="1">
      <alignment vertical="top"/>
    </xf>
    <xf numFmtId="0" fontId="7" fillId="3" borderId="1" xfId="0" applyFont="1" applyFill="1" applyBorder="1" applyAlignment="1">
      <alignment horizontal="left"/>
    </xf>
    <xf numFmtId="0" fontId="7" fillId="3" borderId="0" xfId="0" applyFont="1" applyFill="1" applyBorder="1" applyAlignment="1">
      <alignment horizontal="left"/>
    </xf>
    <xf numFmtId="0" fontId="14" fillId="0" borderId="19" xfId="0" applyFont="1" applyFill="1" applyBorder="1" applyAlignment="1">
      <alignment vertical="top"/>
    </xf>
    <xf numFmtId="0" fontId="13" fillId="3" borderId="23" xfId="0" applyFont="1" applyFill="1" applyBorder="1" applyAlignment="1">
      <alignment vertical="top"/>
    </xf>
    <xf numFmtId="0" fontId="6" fillId="0" borderId="23" xfId="0" applyFont="1" applyBorder="1" applyAlignment="1">
      <alignment vertical="top"/>
    </xf>
    <xf numFmtId="0" fontId="14" fillId="0" borderId="17" xfId="0" applyFont="1" applyFill="1" applyBorder="1" applyAlignment="1">
      <alignment vertical="top"/>
    </xf>
    <xf numFmtId="0" fontId="6" fillId="0" borderId="20" xfId="0" applyFont="1" applyBorder="1" applyAlignment="1">
      <alignment vertical="top" wrapText="1"/>
    </xf>
    <xf numFmtId="0" fontId="6" fillId="0" borderId="3" xfId="0" applyFont="1" applyBorder="1" applyAlignment="1">
      <alignment vertical="top" wrapText="1"/>
    </xf>
    <xf numFmtId="0" fontId="6" fillId="0" borderId="7" xfId="0" applyFont="1" applyBorder="1" applyAlignment="1">
      <alignment vertical="top" wrapText="1"/>
    </xf>
    <xf numFmtId="0" fontId="8" fillId="0" borderId="20" xfId="0" applyFont="1" applyFill="1" applyBorder="1" applyAlignment="1">
      <alignment vertical="top"/>
    </xf>
    <xf numFmtId="0" fontId="6" fillId="0" borderId="3" xfId="0" applyFont="1" applyFill="1" applyBorder="1" applyAlignment="1">
      <alignment vertical="top" wrapText="1"/>
    </xf>
    <xf numFmtId="0" fontId="6" fillId="0" borderId="3" xfId="0" applyFont="1" applyBorder="1" applyAlignment="1">
      <alignment horizontal="left" vertical="top" wrapText="1"/>
    </xf>
    <xf numFmtId="0" fontId="6" fillId="0" borderId="7" xfId="0" applyFont="1" applyBorder="1" applyAlignment="1">
      <alignment horizontal="left" vertical="top" wrapText="1"/>
    </xf>
    <xf numFmtId="0" fontId="6" fillId="0" borderId="24" xfId="0" applyFont="1" applyBorder="1" applyAlignment="1">
      <alignment vertical="top" wrapText="1"/>
    </xf>
    <xf numFmtId="0" fontId="6" fillId="0" borderId="6" xfId="0" applyFont="1" applyBorder="1" applyAlignment="1">
      <alignment vertical="top" wrapText="1"/>
    </xf>
    <xf numFmtId="0" fontId="6" fillId="2" borderId="12" xfId="0" applyFont="1" applyFill="1" applyBorder="1" applyAlignment="1">
      <alignment horizontal="left" wrapText="1"/>
    </xf>
    <xf numFmtId="0" fontId="6" fillId="2" borderId="4" xfId="0" applyFont="1" applyFill="1" applyBorder="1" applyAlignment="1">
      <alignment horizontal="left" wrapText="1"/>
    </xf>
    <xf numFmtId="0" fontId="6" fillId="2" borderId="11" xfId="0" applyFont="1" applyFill="1" applyBorder="1" applyAlignment="1">
      <alignment horizontal="left" wrapText="1"/>
    </xf>
    <xf numFmtId="0" fontId="6" fillId="2" borderId="3" xfId="0" applyFont="1" applyFill="1" applyBorder="1" applyAlignment="1">
      <alignment horizontal="left" wrapText="1"/>
    </xf>
    <xf numFmtId="0" fontId="6" fillId="2" borderId="15" xfId="0" applyFont="1" applyFill="1" applyBorder="1" applyAlignment="1">
      <alignment horizontal="left" wrapText="1"/>
    </xf>
    <xf numFmtId="0" fontId="6" fillId="2" borderId="7" xfId="0" applyFont="1" applyFill="1" applyBorder="1" applyAlignment="1">
      <alignment horizontal="left" wrapText="1"/>
    </xf>
    <xf numFmtId="0" fontId="7" fillId="3" borderId="1" xfId="0" applyFont="1" applyFill="1" applyBorder="1" applyAlignment="1">
      <alignment horizontal="left"/>
    </xf>
    <xf numFmtId="0" fontId="7" fillId="3" borderId="0" xfId="0" applyFont="1" applyFill="1" applyBorder="1" applyAlignment="1">
      <alignment horizontal="left"/>
    </xf>
    <xf numFmtId="14" fontId="6" fillId="2" borderId="15" xfId="0" applyNumberFormat="1" applyFont="1" applyFill="1" applyBorder="1" applyAlignment="1">
      <alignment horizontal="left"/>
    </xf>
    <xf numFmtId="14" fontId="6" fillId="2" borderId="7" xfId="0" applyNumberFormat="1" applyFont="1" applyFill="1" applyBorder="1" applyAlignment="1">
      <alignment horizontal="left"/>
    </xf>
    <xf numFmtId="0" fontId="6" fillId="2" borderId="11"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12" xfId="0" applyFont="1" applyFill="1" applyBorder="1" applyAlignment="1">
      <alignment horizontal="center" vertical="top" wrapText="1"/>
    </xf>
    <xf numFmtId="0" fontId="6" fillId="2" borderId="4" xfId="0" applyFont="1" applyFill="1" applyBorder="1" applyAlignment="1">
      <alignment horizontal="center" vertical="top" wrapText="1"/>
    </xf>
    <xf numFmtId="9" fontId="8" fillId="2" borderId="4" xfId="0" applyNumberFormat="1" applyFont="1" applyFill="1" applyBorder="1" applyAlignment="1">
      <alignment horizontal="center" vertical="top"/>
    </xf>
    <xf numFmtId="0" fontId="2" fillId="2" borderId="7" xfId="0" applyFont="1" applyFill="1" applyBorder="1" applyAlignment="1">
      <alignment vertical="top" wrapText="1"/>
    </xf>
    <xf numFmtId="0" fontId="8" fillId="2" borderId="4" xfId="0" applyFont="1" applyFill="1" applyBorder="1" applyAlignment="1">
      <alignment vertical="top" wrapText="1"/>
    </xf>
    <xf numFmtId="0" fontId="8" fillId="2" borderId="0" xfId="0" applyFont="1" applyFill="1" applyBorder="1" applyAlignment="1">
      <alignment vertical="top" wrapText="1"/>
    </xf>
  </cellXfs>
  <cellStyles count="3">
    <cellStyle name="Komma" xfId="1" builtinId="3"/>
    <cellStyle name="Procent" xfId="2" builtinId="5"/>
    <cellStyle name="Standaard" xfId="0" builtinId="0"/>
  </cellStyles>
  <dxfs count="33">
    <dxf>
      <fill>
        <patternFill>
          <bgColor rgb="FFFFC000"/>
        </patternFill>
      </fill>
    </dxf>
    <dxf>
      <font>
        <color theme="0"/>
      </font>
      <fill>
        <patternFill>
          <bgColor rgb="FFC00000"/>
        </patternFill>
      </fill>
    </dxf>
    <dxf>
      <fill>
        <patternFill>
          <bgColor rgb="FF92D050"/>
        </patternFill>
      </fill>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scheme val="none"/>
      </font>
      <fill>
        <patternFill patternType="solid">
          <fgColor indexed="64"/>
          <bgColor theme="0"/>
        </patternFill>
      </fill>
      <alignment vertical="top" indent="0" justifyLastLine="0" shrinkToFit="0" readingOrder="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center" vertical="top" textRotation="0" wrapText="0" indent="0" justifyLastLine="0" shrinkToFit="0" readingOrder="0"/>
    </dxf>
    <dxf>
      <font>
        <b val="0"/>
        <strike val="0"/>
        <outline val="0"/>
        <shadow val="0"/>
        <u val="none"/>
        <vertAlign val="baseline"/>
        <sz val="11"/>
        <color auto="1"/>
        <name val="Arial"/>
        <scheme val="none"/>
      </font>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center" vertical="top" wrapText="0" indent="0" justifyLastLine="0" shrinkToFit="0" readingOrder="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center" vertical="top" wrapText="0" indent="0" justifyLastLine="0" shrinkToFit="0" readingOrder="0"/>
    </dxf>
    <dxf>
      <font>
        <b val="0"/>
        <strike val="0"/>
        <outline val="0"/>
        <shadow val="0"/>
        <u val="none"/>
        <vertAlign val="baseline"/>
        <sz val="11"/>
        <color auto="1"/>
        <name val="Arial"/>
        <scheme val="none"/>
      </font>
      <fill>
        <patternFill patternType="solid">
          <fgColor indexed="64"/>
          <bgColor theme="0"/>
        </patternFill>
      </fill>
      <alignment vertical="top" indent="0" justifyLastLine="0" shrinkToFit="0" readingOrder="0"/>
    </dxf>
    <dxf>
      <font>
        <b val="0"/>
        <strike val="0"/>
        <outline val="0"/>
        <shadow val="0"/>
        <u val="none"/>
        <vertAlign val="baseline"/>
        <sz val="11"/>
        <color auto="1"/>
        <name val="Arial"/>
        <scheme val="none"/>
      </font>
      <fill>
        <patternFill patternType="solid">
          <fgColor indexed="64"/>
          <bgColor theme="0"/>
        </patternFill>
      </fill>
      <alignment vertical="top" indent="0" justifyLastLine="0" shrinkToFit="0" readingOrder="0"/>
    </dxf>
    <dxf>
      <font>
        <b val="0"/>
        <strike val="0"/>
        <outline val="0"/>
        <shadow val="0"/>
        <u val="none"/>
        <vertAlign val="baseline"/>
        <sz val="11"/>
        <color auto="1"/>
        <name val="Arial"/>
        <scheme val="none"/>
      </font>
      <fill>
        <patternFill patternType="solid">
          <fgColor indexed="64"/>
          <bgColor theme="0"/>
        </patternFill>
      </fill>
      <alignment vertical="top" indent="0" justifyLastLine="0" shrinkToFit="0" readingOrder="0"/>
    </dxf>
    <dxf>
      <border>
        <bottom style="thin">
          <color indexed="64"/>
        </bottom>
      </border>
    </dxf>
    <dxf>
      <font>
        <strike val="0"/>
        <outline val="0"/>
        <shadow val="0"/>
        <u val="none"/>
        <vertAlign val="baseline"/>
        <sz val="11"/>
        <color theme="0"/>
        <name val="Calibri"/>
        <scheme val="none"/>
      </font>
      <fill>
        <patternFill patternType="solid">
          <fgColor indexed="64"/>
          <bgColor rgb="FF008397"/>
        </patternFill>
      </fill>
      <alignment horizontal="center" vertical="center" indent="0" justifyLastLine="0" shrinkToFit="0" readingOrder="0"/>
      <border diagonalUp="0" diagonalDown="0">
        <left/>
        <right/>
        <top/>
        <bottom/>
        <vertical/>
        <horizontal/>
      </border>
    </dxf>
    <dxf>
      <font>
        <strike val="0"/>
        <outline val="0"/>
        <shadow val="0"/>
        <u val="none"/>
        <vertAlign val="baseline"/>
        <sz val="11"/>
        <color auto="1"/>
        <name val="Calibri"/>
        <scheme val="minor"/>
      </font>
      <numFmt numFmtId="0" formatCode="General"/>
      <fill>
        <patternFill patternType="solid">
          <fgColor indexed="64"/>
          <bgColor rgb="FFF0F0F0"/>
        </patternFill>
      </fill>
      <alignment horizontal="center" vertical="bottom" textRotation="0" wrapText="0" indent="0" justifyLastLine="0" shrinkToFit="0" readingOrder="0"/>
      <border diagonalUp="0" diagonalDown="0" outline="0">
        <top style="thin">
          <color indexed="64"/>
        </top>
        <bottom style="thin">
          <color indexed="64"/>
        </bottom>
      </border>
    </dxf>
    <dxf>
      <font>
        <strike val="0"/>
        <outline val="0"/>
        <shadow val="0"/>
        <u val="none"/>
        <vertAlign val="baseline"/>
        <sz val="11"/>
        <color auto="1"/>
        <name val="Calibri"/>
        <scheme val="minor"/>
      </font>
      <numFmt numFmtId="164" formatCode="_-* #,##0.00_-;\-* #,##0.00_-;_-* &quot;-&quot;??_-;_-@_-"/>
      <fill>
        <patternFill patternType="solid">
          <fgColor indexed="64"/>
          <bgColor rgb="FFF0F0F0"/>
        </patternFill>
      </fill>
      <alignment horizontal="center" vertical="bottom" textRotation="0" wrapText="0" indent="0" justifyLastLine="0" shrinkToFit="0" readingOrder="0"/>
      <border diagonalUp="0" diagonalDown="0" outline="0">
        <top style="thin">
          <color indexed="64"/>
        </top>
        <bottom style="thin">
          <color indexed="64"/>
        </bottom>
      </border>
    </dxf>
    <dxf>
      <font>
        <strike val="0"/>
        <outline val="0"/>
        <shadow val="0"/>
        <u val="none"/>
        <vertAlign val="baseline"/>
        <sz val="11"/>
        <color auto="1"/>
        <name val="Calibri"/>
        <scheme val="minor"/>
      </font>
      <numFmt numFmtId="164" formatCode="_-* #,##0.00_-;\-* #,##0.00_-;_-* &quot;-&quot;??_-;_-@_-"/>
      <fill>
        <patternFill patternType="solid">
          <fgColor indexed="64"/>
          <bgColor rgb="FFF0F0F0"/>
        </patternFill>
      </fill>
      <alignment horizontal="center" vertical="bottom" textRotation="0" wrapText="0" indent="0" justifyLastLine="0" shrinkToFit="0" readingOrder="0"/>
      <border diagonalUp="0" diagonalDown="0" outline="0">
        <top style="thin">
          <color indexed="64"/>
        </top>
        <bottom style="thin">
          <color indexed="64"/>
        </bottom>
      </border>
    </dxf>
    <dxf>
      <font>
        <strike val="0"/>
        <outline val="0"/>
        <shadow val="0"/>
        <u val="none"/>
        <vertAlign val="baseline"/>
        <sz val="11"/>
        <color auto="1"/>
        <name val="Calibri"/>
        <scheme val="minor"/>
      </font>
      <fill>
        <patternFill patternType="solid">
          <fgColor indexed="64"/>
          <bgColor rgb="FFF0F0F0"/>
        </patternFill>
      </fill>
      <alignment horizontal="center" vertical="bottom" textRotation="0" wrapText="0" indent="0" justifyLastLine="0" shrinkToFit="0" readingOrder="0"/>
      <border diagonalUp="0" diagonalDown="0" outline="0">
        <top style="thin">
          <color indexed="64"/>
        </top>
        <bottom style="thin">
          <color indexed="64"/>
        </bottom>
      </border>
    </dxf>
    <dxf>
      <font>
        <b val="0"/>
        <i val="0"/>
        <strike val="0"/>
        <condense val="0"/>
        <extend val="0"/>
        <outline val="0"/>
        <shadow val="0"/>
        <u val="none"/>
        <vertAlign val="baseline"/>
        <sz val="11"/>
        <color auto="1"/>
        <name val="Calibri"/>
        <scheme val="minor"/>
      </font>
      <numFmt numFmtId="13" formatCode="0%"/>
      <fill>
        <patternFill patternType="solid">
          <fgColor indexed="64"/>
          <bgColor rgb="FFF0F0F0"/>
        </patternFill>
      </fill>
      <alignment horizontal="center" vertical="bottom" textRotation="0" wrapText="0" indent="0" justifyLastLine="0" shrinkToFit="0" readingOrder="0"/>
      <border diagonalUp="0" diagonalDown="0">
        <left/>
        <right/>
        <top style="thin">
          <color rgb="FF008397"/>
        </top>
        <bottom style="thin">
          <color rgb="FF008397"/>
        </bottom>
        <vertical/>
        <horizontal/>
      </border>
    </dxf>
    <dxf>
      <font>
        <b val="0"/>
        <i val="0"/>
        <strike val="0"/>
        <condense val="0"/>
        <extend val="0"/>
        <outline val="0"/>
        <shadow val="0"/>
        <u val="none"/>
        <vertAlign val="baseline"/>
        <sz val="11"/>
        <color auto="1"/>
        <name val="Calibri"/>
        <scheme val="minor"/>
      </font>
      <numFmt numFmtId="13" formatCode="0%"/>
      <fill>
        <patternFill patternType="solid">
          <fgColor indexed="64"/>
          <bgColor rgb="FFF0F0F0"/>
        </patternFill>
      </fill>
      <alignment horizontal="center" vertical="bottom" textRotation="0" wrapText="0" indent="0" justifyLastLine="0" shrinkToFit="0" readingOrder="0"/>
      <border diagonalUp="0" diagonalDown="0">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strike val="0"/>
        <outline val="0"/>
        <shadow val="0"/>
        <u val="none"/>
        <vertAlign val="baseline"/>
        <sz val="11"/>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top style="thin">
          <color indexed="64"/>
        </top>
        <bottom style="thin">
          <color indexed="64"/>
        </bottom>
      </border>
    </dxf>
    <dxf>
      <font>
        <strike val="0"/>
        <outline val="0"/>
        <shadow val="0"/>
        <u val="none"/>
        <vertAlign val="baseline"/>
        <sz val="11"/>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theme="0"/>
        </left>
        <right/>
        <top style="thin">
          <color indexed="64"/>
        </top>
        <bottom style="thin">
          <color indexed="64"/>
        </bottom>
      </border>
    </dxf>
    <dxf>
      <font>
        <strike val="0"/>
        <outline val="0"/>
        <shadow val="0"/>
        <u val="none"/>
        <vertAlign val="baseline"/>
        <sz val="11"/>
        <color auto="1"/>
        <name val="Calibri"/>
        <scheme val="minor"/>
      </font>
      <numFmt numFmtId="164" formatCode="_-* #,##0.00_-;\-* #,##0.00_-;_-* &quot;-&quot;??_-;_-@_-"/>
      <fill>
        <patternFill patternType="solid">
          <fgColor indexed="64"/>
          <bgColor theme="0"/>
        </patternFill>
      </fill>
      <alignment horizontal="center" vertical="bottom" textRotation="0" wrapText="0" indent="0" justifyLastLine="0" shrinkToFit="0" readingOrder="0"/>
      <border diagonalUp="0" diagonalDown="0" outline="0">
        <lef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outline="0">
        <left/>
        <right/>
        <top style="thin">
          <color indexed="64"/>
        </top>
        <bottom style="thin">
          <color indexed="64"/>
        </bottom>
      </border>
    </dxf>
    <dxf>
      <font>
        <strike val="0"/>
        <outline val="0"/>
        <shadow val="0"/>
        <u val="none"/>
        <vertAlign val="baseline"/>
        <sz val="11"/>
        <color auto="1"/>
        <name val="Calibri"/>
        <scheme val="minor"/>
      </font>
      <fill>
        <patternFill patternType="solid">
          <fgColor indexed="64"/>
          <bgColor theme="0"/>
        </patternFill>
      </fill>
      <border diagonalUp="0" diagonalDown="0" outline="0">
        <right/>
        <top style="thin">
          <color indexed="64"/>
        </top>
        <bottom style="thin">
          <color indexed="64"/>
        </bottom>
      </border>
    </dxf>
    <dxf>
      <font>
        <strike val="0"/>
        <outline val="0"/>
        <shadow val="0"/>
        <u val="none"/>
        <vertAlign val="baseline"/>
        <sz val="11"/>
        <color auto="1"/>
        <name val="Calibri"/>
        <scheme val="minor"/>
      </font>
      <fill>
        <patternFill patternType="solid">
          <fgColor indexed="64"/>
          <bgColor theme="0"/>
        </patternFill>
      </fill>
    </dxf>
    <dxf>
      <border>
        <bottom style="thin">
          <color rgb="FF008397"/>
        </bottom>
      </border>
    </dxf>
    <dxf>
      <font>
        <strike val="0"/>
        <outline val="0"/>
        <shadow val="0"/>
        <u val="none"/>
        <vertAlign val="baseline"/>
        <sz val="11"/>
        <color theme="0"/>
        <name val="Arial Vet"/>
        <scheme val="none"/>
      </font>
      <fill>
        <patternFill patternType="solid">
          <fgColor indexed="64"/>
          <bgColor rgb="FF008397"/>
        </patternFill>
      </fill>
    </dxf>
  </dxfs>
  <tableStyles count="0" defaultTableStyle="TableStyleMedium2" defaultPivotStyle="PivotStyleLight16"/>
  <colors>
    <mruColors>
      <color rgb="FFFEF5F0"/>
      <color rgb="FF008397"/>
      <color rgb="FFF0F0F0"/>
      <color rgb="FF00A6AC"/>
      <color rgb="FF03B2B6"/>
      <color rgb="FFE2E7E7"/>
      <color rgb="FFCDCDCD"/>
      <color rgb="FFEFF5F7"/>
      <color rgb="FFA3B2B5"/>
      <color rgb="FF414D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4733925</xdr:colOff>
      <xdr:row>0</xdr:row>
      <xdr:rowOff>152401</xdr:rowOff>
    </xdr:from>
    <xdr:to>
      <xdr:col>5</xdr:col>
      <xdr:colOff>6591300</xdr:colOff>
      <xdr:row>4</xdr:row>
      <xdr:rowOff>18733</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781925" y="152401"/>
          <a:ext cx="1857375" cy="628332"/>
        </a:xfrm>
        <a:prstGeom prst="rect">
          <a:avLst/>
        </a:prstGeom>
      </xdr:spPr>
    </xdr:pic>
    <xdr:clientData/>
  </xdr:twoCellAnchor>
  <xdr:twoCellAnchor editAs="oneCell">
    <xdr:from>
      <xdr:col>4</xdr:col>
      <xdr:colOff>533400</xdr:colOff>
      <xdr:row>0</xdr:row>
      <xdr:rowOff>57150</xdr:rowOff>
    </xdr:from>
    <xdr:to>
      <xdr:col>5</xdr:col>
      <xdr:colOff>1971675</xdr:colOff>
      <xdr:row>5</xdr:row>
      <xdr:rowOff>23323</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971800" y="57150"/>
          <a:ext cx="2047875" cy="918673"/>
        </a:xfrm>
        <a:prstGeom prst="rect">
          <a:avLst/>
        </a:prstGeom>
      </xdr:spPr>
    </xdr:pic>
    <xdr:clientData/>
  </xdr:twoCellAnchor>
  <xdr:twoCellAnchor editAs="oneCell">
    <xdr:from>
      <xdr:col>5</xdr:col>
      <xdr:colOff>2409825</xdr:colOff>
      <xdr:row>0</xdr:row>
      <xdr:rowOff>123825</xdr:rowOff>
    </xdr:from>
    <xdr:to>
      <xdr:col>5</xdr:col>
      <xdr:colOff>4095749</xdr:colOff>
      <xdr:row>3</xdr:row>
      <xdr:rowOff>180975</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5457825" y="123825"/>
          <a:ext cx="1685924" cy="628650"/>
        </a:xfrm>
        <a:prstGeom prst="rect">
          <a:avLst/>
        </a:prstGeom>
      </xdr:spPr>
    </xdr:pic>
    <xdr:clientData/>
  </xdr:twoCellAnchor>
  <xdr:twoCellAnchor editAs="oneCell">
    <xdr:from>
      <xdr:col>5</xdr:col>
      <xdr:colOff>7058026</xdr:colOff>
      <xdr:row>0</xdr:row>
      <xdr:rowOff>152400</xdr:rowOff>
    </xdr:from>
    <xdr:to>
      <xdr:col>6</xdr:col>
      <xdr:colOff>104776</xdr:colOff>
      <xdr:row>4</xdr:row>
      <xdr:rowOff>134541</xdr:rowOff>
    </xdr:to>
    <xdr:pic>
      <xdr:nvPicPr>
        <xdr:cNvPr id="5" name="Afbeelding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10106026" y="152400"/>
          <a:ext cx="1905000" cy="744141"/>
        </a:xfrm>
        <a:prstGeom prst="rect">
          <a:avLst/>
        </a:prstGeom>
      </xdr:spPr>
    </xdr:pic>
    <xdr:clientData/>
  </xdr:twoCellAnchor>
  <xdr:twoCellAnchor>
    <xdr:from>
      <xdr:col>4</xdr:col>
      <xdr:colOff>476249</xdr:colOff>
      <xdr:row>0</xdr:row>
      <xdr:rowOff>0</xdr:rowOff>
    </xdr:from>
    <xdr:to>
      <xdr:col>5</xdr:col>
      <xdr:colOff>4276724</xdr:colOff>
      <xdr:row>4</xdr:row>
      <xdr:rowOff>152400</xdr:rowOff>
    </xdr:to>
    <xdr:sp macro="" textlink="">
      <xdr:nvSpPr>
        <xdr:cNvPr id="6" name="Rechthoek 5">
          <a:extLst>
            <a:ext uri="{FF2B5EF4-FFF2-40B4-BE49-F238E27FC236}">
              <a16:creationId xmlns:a16="http://schemas.microsoft.com/office/drawing/2014/main" id="{00000000-0008-0000-0000-000006000000}"/>
            </a:ext>
          </a:extLst>
        </xdr:cNvPr>
        <xdr:cNvSpPr/>
      </xdr:nvSpPr>
      <xdr:spPr>
        <a:xfrm>
          <a:off x="2914649" y="0"/>
          <a:ext cx="4410075" cy="914400"/>
        </a:xfrm>
        <a:prstGeom prst="rect">
          <a:avLst/>
        </a:prstGeom>
        <a:solidFill>
          <a:schemeClr val="bg1">
            <a:alpha val="8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5</xdr:col>
      <xdr:colOff>6677025</xdr:colOff>
      <xdr:row>0</xdr:row>
      <xdr:rowOff>0</xdr:rowOff>
    </xdr:from>
    <xdr:to>
      <xdr:col>6</xdr:col>
      <xdr:colOff>28575</xdr:colOff>
      <xdr:row>4</xdr:row>
      <xdr:rowOff>152400</xdr:rowOff>
    </xdr:to>
    <xdr:sp macro="" textlink="">
      <xdr:nvSpPr>
        <xdr:cNvPr id="7" name="Rechthoek 6">
          <a:extLst>
            <a:ext uri="{FF2B5EF4-FFF2-40B4-BE49-F238E27FC236}">
              <a16:creationId xmlns:a16="http://schemas.microsoft.com/office/drawing/2014/main" id="{00000000-0008-0000-0000-000007000000}"/>
            </a:ext>
          </a:extLst>
        </xdr:cNvPr>
        <xdr:cNvSpPr/>
      </xdr:nvSpPr>
      <xdr:spPr>
        <a:xfrm>
          <a:off x="9725025" y="0"/>
          <a:ext cx="2209800" cy="914400"/>
        </a:xfrm>
        <a:prstGeom prst="rect">
          <a:avLst/>
        </a:prstGeom>
        <a:solidFill>
          <a:schemeClr val="bg1">
            <a:alpha val="8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40822</xdr:colOff>
      <xdr:row>1</xdr:row>
      <xdr:rowOff>163286</xdr:rowOff>
    </xdr:from>
    <xdr:to>
      <xdr:col>3</xdr:col>
      <xdr:colOff>1616315</xdr:colOff>
      <xdr:row>9</xdr:row>
      <xdr:rowOff>68036</xdr:rowOff>
    </xdr:to>
    <xdr:pic>
      <xdr:nvPicPr>
        <xdr:cNvPr id="3" name="Afbeelding 2">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40822" y="344261"/>
          <a:ext cx="4232968" cy="14287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9:O23" totalsRowShown="0" headerRowDxfId="32" dataDxfId="30" headerRowBorderDxfId="31">
  <autoFilter ref="B9:O23" xr:uid="{00000000-0009-0000-0100-000002000000}"/>
  <tableColumns count="14">
    <tableColumn id="1" xr3:uid="{00000000-0010-0000-0000-000001000000}" name="Material" dataDxfId="29"/>
    <tableColumn id="12" xr3:uid="{00000000-0010-0000-0000-00000C000000}" name="Unit" dataDxfId="28"/>
    <tableColumn id="13" xr3:uid="{00000000-0010-0000-0000-00000D000000}" name="Measurement " dataDxfId="27"/>
    <tableColumn id="2" xr3:uid="{00000000-0010-0000-0000-000002000000}" name="Weight (g)" dataDxfId="26"/>
    <tableColumn id="3" xr3:uid="{00000000-0010-0000-0000-000003000000}" name="Recycled (%)" dataDxfId="25"/>
    <tableColumn id="10" xr3:uid="{00000000-0010-0000-0000-00000A000000}" name="Re/Down in" dataDxfId="24"/>
    <tableColumn id="4" xr3:uid="{00000000-0010-0000-0000-000004000000}" name="Recyclable (%)" dataDxfId="23"/>
    <tableColumn id="11" xr3:uid="{00000000-0010-0000-0000-00000B000000}" name="Re/Down out" dataDxfId="22"/>
    <tableColumn id="7" xr3:uid="{00000000-0010-0000-0000-000007000000}" name="Circularity (%)" dataDxfId="21">
      <calculatedColumnFormula>IFERROR(((Table2[[#This Row],[Recycled (%)]]*IF(Table2[[#This Row],[Re/Down in]]="D",0.5,1)+Table2[[#This Row],[Recyclable (%)]]*IF(Table2[[#This Row],[Re/Down out]]="D",0.5,1))/2),"")</calculatedColumnFormula>
    </tableColumn>
    <tableColumn id="15" xr3:uid="{00000000-0010-0000-0000-00000F000000}" name="Circular (g)" dataDxfId="20">
      <calculatedColumnFormula>Table2[[#This Row],[Circularity (%)]]*Table2[[#This Row],[Weight (g)]]</calculatedColumnFormula>
    </tableColumn>
    <tableColumn id="5" xr3:uid="{00000000-0010-0000-0000-000005000000}" name="Recycled (g)" dataDxfId="19">
      <calculatedColumnFormula>Table2[[#This Row],[Recycled (%)]]*Table2[[#This Row],[Weight (g)]]</calculatedColumnFormula>
    </tableColumn>
    <tableColumn id="6" xr3:uid="{00000000-0010-0000-0000-000006000000}" name="Recyclable (g)" dataDxfId="18">
      <calculatedColumnFormula>Table2[[#This Row],[Weight (g)]]*Table2[[#This Row],[Recyclable (%)]]</calculatedColumnFormula>
    </tableColumn>
    <tableColumn id="8" xr3:uid="{00000000-0010-0000-0000-000008000000}" name="P Rec" dataDxfId="17">
      <calculatedColumnFormula>IFERROR(IF(Table2[[#This Row],[Recycled (%)]]&lt;=VLOOKUP(Table2[[#This Row],[Material]],Table1[[#All],[Name]:[Max R/D recyclability]],'Material list'!$D$1,FALSE),"+",IF(Table2[[#This Row],[Recycled (%)]]&lt;=VLOOKUP(Table2[[#This Row],[Material]],Table1[[#All],[Name]:[Max R/D recyclability]],'Material list'!$E$1,FALSE),"?","-")),"")</calculatedColumnFormula>
    </tableColumn>
    <tableColumn id="9" xr3:uid="{00000000-0010-0000-0000-000009000000}" name="P Reclbl" dataDxfId="16">
      <calculatedColumnFormula>IFERROR(IF(Table2[[#This Row],[Recyclable (%)]]&lt;=VLOOKUP(Table2[[#This Row],[Material]],Table1[[#All],[Name]:[Max R/D recyclability]],'Material list'!$G$1,FALSE),"+",IF(Table2[[#This Row],[Recyclable (%)]]&lt;=VLOOKUP(Table2[[#This Row],[Material]],Table1[[#All],[Name]:[Max R/D recyclability]],'Material list'!$H$1,FALSE),"?","-")),"")</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B2:K41" totalsRowShown="0" headerRowDxfId="15" dataDxfId="13" headerRowBorderDxfId="14">
  <autoFilter ref="B2:K41" xr:uid="{00000000-0009-0000-0100-000001000000}"/>
  <sortState xmlns:xlrd2="http://schemas.microsoft.com/office/spreadsheetml/2017/richdata2" ref="B3:K41">
    <sortCondition ref="B2:B41"/>
  </sortState>
  <tableColumns count="10">
    <tableColumn id="1" xr3:uid="{00000000-0010-0000-0100-000001000000}" name="Name" dataDxfId="12"/>
    <tableColumn id="2" xr3:uid="{00000000-0010-0000-0100-000002000000}" name="Type" dataDxfId="11"/>
    <tableColumn id="9" xr3:uid="{00000000-0010-0000-0100-000009000000}" name="Likely recycled" dataDxfId="10"/>
    <tableColumn id="4" xr3:uid="{00000000-0010-0000-0100-000004000000}" name="Max Recyled" dataDxfId="9"/>
    <tableColumn id="11" xr3:uid="{00000000-0010-0000-0100-00000B000000}" name="Max R/D recycled" dataDxfId="8"/>
    <tableColumn id="8" xr3:uid="{00000000-0010-0000-0100-000008000000}" name="Likely recylability" dataDxfId="7"/>
    <tableColumn id="3" xr3:uid="{00000000-0010-0000-0100-000003000000}" name="Max recyclability" dataDxfId="6"/>
    <tableColumn id="10" xr3:uid="{00000000-0010-0000-0100-00000A000000}" name="Max R/D recyclability" dataDxfId="5"/>
    <tableColumn id="6" xr3:uid="{00000000-0010-0000-0100-000006000000}" name="Limits recyclebility" dataDxfId="4"/>
    <tableColumn id="7" xr3:uid="{00000000-0010-0000-0100-000007000000}" name="Remarks" dataDxfId="3"/>
  </tableColumns>
  <tableStyleInfo name="TableStyleLight1"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I11"/>
  <sheetViews>
    <sheetView showGridLines="0" tabSelected="1" zoomScaleNormal="100" workbookViewId="0">
      <selection activeCell="F9" sqref="F9"/>
    </sheetView>
  </sheetViews>
  <sheetFormatPr defaultColWidth="8.85546875" defaultRowHeight="15" x14ac:dyDescent="0.25"/>
  <cols>
    <col min="6" max="6" width="132.85546875" style="9" customWidth="1"/>
  </cols>
  <sheetData>
    <row r="3" spans="3:9" x14ac:dyDescent="0.25">
      <c r="F3" s="8"/>
    </row>
    <row r="6" spans="3:9" x14ac:dyDescent="0.25">
      <c r="I6" s="9"/>
    </row>
    <row r="7" spans="3:9" x14ac:dyDescent="0.25">
      <c r="C7" s="10"/>
      <c r="F7" s="13" t="s">
        <v>0</v>
      </c>
      <c r="I7" s="9"/>
    </row>
    <row r="8" spans="3:9" ht="15.75" thickBot="1" x14ac:dyDescent="0.3">
      <c r="F8" s="77">
        <v>44201</v>
      </c>
      <c r="I8" s="9"/>
    </row>
    <row r="10" spans="3:9" x14ac:dyDescent="0.25">
      <c r="F10" s="14" t="s">
        <v>1</v>
      </c>
    </row>
    <row r="11" spans="3:9" ht="296.10000000000002" customHeight="1" thickBot="1" x14ac:dyDescent="0.3">
      <c r="C11" s="10"/>
      <c r="D11" s="10"/>
      <c r="F11" s="76" t="s">
        <v>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3:G64"/>
  <sheetViews>
    <sheetView showGridLines="0" topLeftCell="A40" zoomScaleNormal="100" workbookViewId="0">
      <selection activeCell="C44" sqref="C44:D44"/>
    </sheetView>
  </sheetViews>
  <sheetFormatPr defaultColWidth="8.85546875" defaultRowHeight="14.25" x14ac:dyDescent="0.25"/>
  <cols>
    <col min="1" max="1" width="2.7109375" style="115" customWidth="1"/>
    <col min="2" max="2" width="31" style="115" customWidth="1"/>
    <col min="3" max="3" width="6.140625" style="115" customWidth="1"/>
    <col min="4" max="4" width="183.85546875" style="115" customWidth="1"/>
    <col min="5" max="11" width="9" style="115" customWidth="1"/>
    <col min="12" max="16384" width="8.85546875" style="115"/>
  </cols>
  <sheetData>
    <row r="13" spans="2:4" ht="15" x14ac:dyDescent="0.25">
      <c r="B13" s="131" t="s">
        <v>3</v>
      </c>
      <c r="C13" s="132"/>
      <c r="D13" s="132"/>
    </row>
    <row r="14" spans="2:4" ht="15.75" thickBot="1" x14ac:dyDescent="0.3">
      <c r="B14" s="133" t="s">
        <v>4</v>
      </c>
      <c r="C14" s="133"/>
      <c r="D14" s="133"/>
    </row>
    <row r="15" spans="2:4" x14ac:dyDescent="0.25">
      <c r="B15" s="66" t="s">
        <v>5</v>
      </c>
      <c r="C15" s="134" t="s">
        <v>6</v>
      </c>
      <c r="D15" s="134"/>
    </row>
    <row r="16" spans="2:4" x14ac:dyDescent="0.25">
      <c r="B16" s="68" t="s">
        <v>7</v>
      </c>
      <c r="C16" s="135" t="s">
        <v>8</v>
      </c>
      <c r="D16" s="135"/>
    </row>
    <row r="17" spans="2:7" ht="15" thickBot="1" x14ac:dyDescent="0.3">
      <c r="B17" s="64" t="s">
        <v>9</v>
      </c>
      <c r="C17" s="136" t="s">
        <v>10</v>
      </c>
      <c r="D17" s="136"/>
    </row>
    <row r="18" spans="2:7" ht="15.75" thickBot="1" x14ac:dyDescent="0.3">
      <c r="B18" s="130" t="s">
        <v>11</v>
      </c>
      <c r="C18" s="130"/>
      <c r="D18" s="130"/>
    </row>
    <row r="19" spans="2:7" x14ac:dyDescent="0.25">
      <c r="B19" s="66" t="s">
        <v>12</v>
      </c>
      <c r="C19" s="134" t="s">
        <v>13</v>
      </c>
      <c r="D19" s="134"/>
    </row>
    <row r="20" spans="2:7" ht="15" thickBot="1" x14ac:dyDescent="0.3">
      <c r="B20" s="64" t="s">
        <v>14</v>
      </c>
      <c r="C20" s="136" t="s">
        <v>15</v>
      </c>
      <c r="D20" s="136"/>
    </row>
    <row r="21" spans="2:7" ht="15.75" thickBot="1" x14ac:dyDescent="0.3">
      <c r="B21" s="130" t="s">
        <v>16</v>
      </c>
      <c r="C21" s="130"/>
      <c r="D21" s="130"/>
    </row>
    <row r="22" spans="2:7" x14ac:dyDescent="0.25">
      <c r="B22" s="127" t="s">
        <v>17</v>
      </c>
      <c r="C22" s="137" t="s">
        <v>18</v>
      </c>
      <c r="D22" s="137"/>
    </row>
    <row r="23" spans="2:7" x14ac:dyDescent="0.25">
      <c r="B23" s="69" t="s">
        <v>19</v>
      </c>
      <c r="C23" s="135" t="s">
        <v>20</v>
      </c>
      <c r="D23" s="135"/>
    </row>
    <row r="24" spans="2:7" ht="15" thickBot="1" x14ac:dyDescent="0.3">
      <c r="B24" s="64" t="s">
        <v>21</v>
      </c>
      <c r="C24" s="136" t="s">
        <v>22</v>
      </c>
      <c r="D24" s="136"/>
      <c r="G24" s="116"/>
    </row>
    <row r="25" spans="2:7" x14ac:dyDescent="0.25">
      <c r="G25" s="116"/>
    </row>
    <row r="26" spans="2:7" ht="15" x14ac:dyDescent="0.25">
      <c r="B26" s="131" t="s">
        <v>23</v>
      </c>
      <c r="C26" s="131"/>
      <c r="D26" s="131"/>
      <c r="G26" s="116"/>
    </row>
    <row r="27" spans="2:7" ht="15.75" thickBot="1" x14ac:dyDescent="0.3">
      <c r="B27" s="133" t="s">
        <v>24</v>
      </c>
      <c r="C27" s="133"/>
      <c r="D27" s="133"/>
      <c r="G27" s="116"/>
    </row>
    <row r="28" spans="2:7" ht="31.5" customHeight="1" x14ac:dyDescent="0.25">
      <c r="B28" s="66" t="s">
        <v>25</v>
      </c>
      <c r="C28" s="134" t="s">
        <v>26</v>
      </c>
      <c r="D28" s="134"/>
      <c r="G28" s="116"/>
    </row>
    <row r="29" spans="2:7" x14ac:dyDescent="0.25">
      <c r="B29" s="67" t="s">
        <v>27</v>
      </c>
      <c r="C29" s="138" t="s">
        <v>28</v>
      </c>
      <c r="D29" s="138"/>
      <c r="G29" s="116"/>
    </row>
    <row r="30" spans="2:7" x14ac:dyDescent="0.25">
      <c r="B30" s="67" t="s">
        <v>29</v>
      </c>
      <c r="C30" s="138" t="s">
        <v>30</v>
      </c>
      <c r="D30" s="138"/>
      <c r="G30" s="116"/>
    </row>
    <row r="31" spans="2:7" x14ac:dyDescent="0.25">
      <c r="B31" s="68" t="s">
        <v>31</v>
      </c>
      <c r="C31" s="135" t="s">
        <v>32</v>
      </c>
      <c r="D31" s="135"/>
      <c r="G31" s="116"/>
    </row>
    <row r="32" spans="2:7" x14ac:dyDescent="0.25">
      <c r="B32" s="68" t="s">
        <v>33</v>
      </c>
      <c r="C32" s="135" t="s">
        <v>34</v>
      </c>
      <c r="D32" s="135"/>
      <c r="G32" s="116"/>
    </row>
    <row r="33" spans="2:7" ht="32.25" customHeight="1" x14ac:dyDescent="0.25">
      <c r="B33" s="68" t="s">
        <v>35</v>
      </c>
      <c r="C33" s="135" t="s">
        <v>36</v>
      </c>
      <c r="D33" s="135"/>
      <c r="G33" s="116"/>
    </row>
    <row r="34" spans="2:7" ht="31.5" customHeight="1" x14ac:dyDescent="0.25">
      <c r="B34" s="69" t="s">
        <v>37</v>
      </c>
      <c r="C34" s="135" t="s">
        <v>38</v>
      </c>
      <c r="D34" s="135"/>
      <c r="G34" s="116"/>
    </row>
    <row r="35" spans="2:7" ht="34.5" customHeight="1" thickBot="1" x14ac:dyDescent="0.3">
      <c r="B35" s="64" t="s">
        <v>39</v>
      </c>
      <c r="C35" s="136" t="s">
        <v>40</v>
      </c>
      <c r="D35" s="136"/>
      <c r="G35" s="116"/>
    </row>
    <row r="36" spans="2:7" ht="15.75" thickBot="1" x14ac:dyDescent="0.3">
      <c r="B36" s="130" t="s">
        <v>41</v>
      </c>
      <c r="C36" s="130"/>
      <c r="D36" s="130"/>
      <c r="G36" s="116"/>
    </row>
    <row r="37" spans="2:7" ht="33" customHeight="1" x14ac:dyDescent="0.25">
      <c r="B37" s="66" t="s">
        <v>42</v>
      </c>
      <c r="C37" s="134" t="s">
        <v>43</v>
      </c>
      <c r="D37" s="134"/>
      <c r="G37" s="116"/>
    </row>
    <row r="38" spans="2:7" ht="52.5" customHeight="1" x14ac:dyDescent="0.25">
      <c r="B38" s="68" t="s">
        <v>44</v>
      </c>
      <c r="C38" s="135" t="s">
        <v>45</v>
      </c>
      <c r="D38" s="135"/>
      <c r="G38" s="116"/>
    </row>
    <row r="39" spans="2:7" ht="15" thickBot="1" x14ac:dyDescent="0.3">
      <c r="B39" s="64" t="s">
        <v>46</v>
      </c>
      <c r="C39" s="136" t="s">
        <v>47</v>
      </c>
      <c r="D39" s="136"/>
    </row>
    <row r="41" spans="2:7" ht="15" x14ac:dyDescent="0.25">
      <c r="B41" s="131" t="s">
        <v>48</v>
      </c>
      <c r="C41" s="131"/>
      <c r="D41" s="131"/>
    </row>
    <row r="42" spans="2:7" ht="15.75" thickBot="1" x14ac:dyDescent="0.3">
      <c r="B42" s="133" t="s">
        <v>49</v>
      </c>
      <c r="C42" s="133"/>
      <c r="D42" s="133"/>
    </row>
    <row r="43" spans="2:7" x14ac:dyDescent="0.25">
      <c r="B43" s="66" t="s">
        <v>50</v>
      </c>
      <c r="C43" s="134" t="s">
        <v>51</v>
      </c>
      <c r="D43" s="134"/>
    </row>
    <row r="44" spans="2:7" x14ac:dyDescent="0.25">
      <c r="B44" s="69" t="s">
        <v>52</v>
      </c>
      <c r="C44" s="139" t="s">
        <v>53</v>
      </c>
      <c r="D44" s="139"/>
    </row>
    <row r="45" spans="2:7" x14ac:dyDescent="0.25">
      <c r="B45" s="68" t="s">
        <v>54</v>
      </c>
      <c r="C45" s="135" t="s">
        <v>55</v>
      </c>
      <c r="D45" s="135"/>
    </row>
    <row r="46" spans="2:7" ht="15" thickBot="1" x14ac:dyDescent="0.3">
      <c r="B46" s="64" t="s">
        <v>56</v>
      </c>
      <c r="C46" s="140" t="s">
        <v>57</v>
      </c>
      <c r="D46" s="140"/>
    </row>
    <row r="47" spans="2:7" ht="15.75" thickBot="1" x14ac:dyDescent="0.3">
      <c r="B47" s="130" t="s">
        <v>58</v>
      </c>
      <c r="C47" s="130"/>
      <c r="D47" s="130"/>
    </row>
    <row r="48" spans="2:7" ht="15" thickBot="1" x14ac:dyDescent="0.3">
      <c r="B48" s="66" t="s">
        <v>59</v>
      </c>
      <c r="C48" s="141" t="s">
        <v>60</v>
      </c>
      <c r="D48" s="141"/>
    </row>
    <row r="49" spans="2:4" ht="15" x14ac:dyDescent="0.25">
      <c r="B49" s="117"/>
      <c r="C49" s="118" t="s">
        <v>61</v>
      </c>
      <c r="D49" s="67" t="s">
        <v>62</v>
      </c>
    </row>
    <row r="50" spans="2:4" ht="15" x14ac:dyDescent="0.25">
      <c r="B50" s="117"/>
      <c r="C50" s="119" t="s">
        <v>63</v>
      </c>
      <c r="D50" s="67" t="s">
        <v>64</v>
      </c>
    </row>
    <row r="51" spans="2:4" x14ac:dyDescent="0.25">
      <c r="B51" s="68"/>
      <c r="C51" s="120" t="s">
        <v>65</v>
      </c>
      <c r="D51" s="126" t="s">
        <v>66</v>
      </c>
    </row>
    <row r="52" spans="2:4" ht="15" thickBot="1" x14ac:dyDescent="0.3">
      <c r="B52" s="69" t="s">
        <v>67</v>
      </c>
      <c r="C52" s="142" t="s">
        <v>68</v>
      </c>
      <c r="D52" s="142"/>
    </row>
    <row r="53" spans="2:4" ht="15" x14ac:dyDescent="0.25">
      <c r="B53" s="117"/>
      <c r="C53" s="118" t="s">
        <v>61</v>
      </c>
      <c r="D53" s="67" t="s">
        <v>62</v>
      </c>
    </row>
    <row r="54" spans="2:4" ht="15" x14ac:dyDescent="0.25">
      <c r="B54" s="117"/>
      <c r="C54" s="119" t="s">
        <v>63</v>
      </c>
      <c r="D54" s="67" t="s">
        <v>64</v>
      </c>
    </row>
    <row r="55" spans="2:4" ht="15" thickBot="1" x14ac:dyDescent="0.3">
      <c r="B55" s="69"/>
      <c r="C55" s="121" t="s">
        <v>65</v>
      </c>
      <c r="D55" s="70" t="s">
        <v>66</v>
      </c>
    </row>
    <row r="56" spans="2:4" ht="15.75" thickBot="1" x14ac:dyDescent="0.3">
      <c r="B56" s="130" t="s">
        <v>69</v>
      </c>
      <c r="C56" s="130"/>
      <c r="D56" s="130"/>
    </row>
    <row r="57" spans="2:4" x14ac:dyDescent="0.25">
      <c r="B57" s="122"/>
      <c r="C57" s="118" t="s">
        <v>61</v>
      </c>
      <c r="D57" s="125" t="s">
        <v>70</v>
      </c>
    </row>
    <row r="58" spans="2:4" x14ac:dyDescent="0.25">
      <c r="B58" s="123"/>
      <c r="C58" s="119" t="s">
        <v>63</v>
      </c>
      <c r="D58" s="126" t="s">
        <v>71</v>
      </c>
    </row>
    <row r="59" spans="2:4" ht="19.5" customHeight="1" thickBot="1" x14ac:dyDescent="0.3">
      <c r="B59" s="124"/>
      <c r="C59" s="121" t="s">
        <v>65</v>
      </c>
      <c r="D59" s="65" t="s">
        <v>72</v>
      </c>
    </row>
    <row r="60" spans="2:4" ht="52.5" customHeight="1" x14ac:dyDescent="0.25"/>
    <row r="61" spans="2:4" ht="52.5" customHeight="1" x14ac:dyDescent="0.25"/>
    <row r="62" spans="2:4" ht="52.5" customHeight="1" x14ac:dyDescent="0.25"/>
    <row r="63" spans="2:4" ht="52.5" customHeight="1" x14ac:dyDescent="0.25"/>
    <row r="64" spans="2:4" ht="52.5" customHeight="1" x14ac:dyDescent="0.25"/>
  </sheetData>
  <mergeCells count="36">
    <mergeCell ref="C46:D46"/>
    <mergeCell ref="B47:D47"/>
    <mergeCell ref="C48:D48"/>
    <mergeCell ref="C52:D52"/>
    <mergeCell ref="B56:D56"/>
    <mergeCell ref="C45:D45"/>
    <mergeCell ref="C32:D32"/>
    <mergeCell ref="C33:D33"/>
    <mergeCell ref="C34:D34"/>
    <mergeCell ref="C35:D35"/>
    <mergeCell ref="B36:D36"/>
    <mergeCell ref="C37:D37"/>
    <mergeCell ref="C38:D38"/>
    <mergeCell ref="C39:D39"/>
    <mergeCell ref="B41:D41"/>
    <mergeCell ref="B42:D42"/>
    <mergeCell ref="C43:D43"/>
    <mergeCell ref="C44:D44"/>
    <mergeCell ref="C31:D31"/>
    <mergeCell ref="C19:D19"/>
    <mergeCell ref="C20:D20"/>
    <mergeCell ref="B21:D21"/>
    <mergeCell ref="C22:D22"/>
    <mergeCell ref="C23:D23"/>
    <mergeCell ref="C24:D24"/>
    <mergeCell ref="B26:D26"/>
    <mergeCell ref="B27:D27"/>
    <mergeCell ref="C28:D28"/>
    <mergeCell ref="C29:D29"/>
    <mergeCell ref="C30:D30"/>
    <mergeCell ref="B18:D18"/>
    <mergeCell ref="B13:D13"/>
    <mergeCell ref="B14:D14"/>
    <mergeCell ref="C15:D15"/>
    <mergeCell ref="C16:D16"/>
    <mergeCell ref="C17:D17"/>
  </mergeCells>
  <pageMargins left="0.7" right="0.7" top="0.75" bottom="0.75" header="0.3" footer="0.3"/>
  <pageSetup paperSize="9" orientation="portrait" r:id="rId1"/>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0"/>
  <sheetViews>
    <sheetView showGridLines="0" zoomScaleNormal="100" workbookViewId="0">
      <selection activeCell="G27" sqref="G27"/>
    </sheetView>
  </sheetViews>
  <sheetFormatPr defaultColWidth="8.85546875" defaultRowHeight="15" x14ac:dyDescent="0.25"/>
  <cols>
    <col min="1" max="1" width="4.42578125" customWidth="1"/>
    <col min="2" max="2" width="21.5703125" bestFit="1" customWidth="1"/>
    <col min="3" max="3" width="10.7109375" bestFit="1" customWidth="1"/>
    <col min="4" max="4" width="17.85546875" bestFit="1" customWidth="1"/>
    <col min="5" max="5" width="15.85546875" bestFit="1" customWidth="1"/>
    <col min="6" max="6" width="18.85546875" bestFit="1" customWidth="1"/>
    <col min="7" max="7" width="18.28515625" customWidth="1"/>
    <col min="8" max="8" width="20.5703125" bestFit="1" customWidth="1"/>
    <col min="9" max="9" width="18.7109375" bestFit="1" customWidth="1"/>
    <col min="10" max="10" width="19.85546875" bestFit="1" customWidth="1"/>
    <col min="11" max="11" width="16.85546875" bestFit="1" customWidth="1"/>
    <col min="12" max="12" width="18.28515625" bestFit="1" customWidth="1"/>
    <col min="13" max="13" width="20" bestFit="1" customWidth="1"/>
    <col min="14" max="14" width="12.42578125" customWidth="1"/>
    <col min="15" max="15" width="14.7109375" customWidth="1"/>
  </cols>
  <sheetData>
    <row r="1" spans="1:18" x14ac:dyDescent="0.25">
      <c r="C1" s="33"/>
    </row>
    <row r="2" spans="1:18" x14ac:dyDescent="0.25">
      <c r="B2" s="10"/>
    </row>
    <row r="3" spans="1:18" x14ac:dyDescent="0.25">
      <c r="F3" s="110"/>
      <c r="G3" s="110"/>
    </row>
    <row r="4" spans="1:18" x14ac:dyDescent="0.25">
      <c r="B4" s="47" t="s">
        <v>4</v>
      </c>
      <c r="C4" s="149"/>
      <c r="D4" s="150"/>
      <c r="E4" s="150"/>
      <c r="F4" s="150"/>
      <c r="G4" s="111"/>
      <c r="H4" s="47" t="s">
        <v>11</v>
      </c>
      <c r="I4" s="53"/>
      <c r="L4" s="47" t="s">
        <v>16</v>
      </c>
      <c r="M4" s="128"/>
      <c r="N4" s="129"/>
      <c r="O4" s="129"/>
    </row>
    <row r="5" spans="1:18" x14ac:dyDescent="0.25">
      <c r="B5" s="46" t="s">
        <v>73</v>
      </c>
      <c r="C5" s="155"/>
      <c r="D5" s="156"/>
      <c r="E5" s="156"/>
      <c r="F5" s="156"/>
      <c r="G5" s="113"/>
      <c r="H5" s="45" t="s">
        <v>12</v>
      </c>
      <c r="I5" s="101">
        <f>SUM(Table2[Weight (g)])</f>
        <v>0</v>
      </c>
      <c r="L5" s="46" t="s">
        <v>17</v>
      </c>
      <c r="M5" s="143"/>
      <c r="N5" s="144"/>
      <c r="O5" s="144"/>
    </row>
    <row r="6" spans="1:18" ht="15.75" thickBot="1" x14ac:dyDescent="0.3">
      <c r="B6" s="32" t="s">
        <v>74</v>
      </c>
      <c r="C6" s="153"/>
      <c r="D6" s="154"/>
      <c r="E6" s="154"/>
      <c r="F6" s="154"/>
      <c r="G6" s="114"/>
      <c r="H6" s="63" t="s">
        <v>14</v>
      </c>
      <c r="I6" s="102" t="e">
        <f>SUM(Table2[Circular (g)])/I5</f>
        <v>#DIV/0!</v>
      </c>
      <c r="L6" s="32" t="s">
        <v>19</v>
      </c>
      <c r="M6" s="145"/>
      <c r="N6" s="146"/>
      <c r="O6" s="146"/>
    </row>
    <row r="7" spans="1:18" ht="15.75" thickBot="1" x14ac:dyDescent="0.3">
      <c r="B7" s="63" t="s">
        <v>75</v>
      </c>
      <c r="C7" s="151"/>
      <c r="D7" s="152"/>
      <c r="E7" s="152"/>
      <c r="F7" s="152"/>
      <c r="G7" s="112"/>
      <c r="H7" s="11"/>
      <c r="L7" s="63" t="s">
        <v>21</v>
      </c>
      <c r="M7" s="147"/>
      <c r="N7" s="148"/>
      <c r="O7" s="148"/>
    </row>
    <row r="8" spans="1:18" x14ac:dyDescent="0.25">
      <c r="A8" s="33"/>
      <c r="B8" s="33"/>
      <c r="C8" s="33"/>
      <c r="I8" s="33"/>
      <c r="J8" s="33"/>
      <c r="K8" s="33"/>
      <c r="L8" s="33"/>
      <c r="M8" s="33"/>
      <c r="N8" s="33"/>
    </row>
    <row r="9" spans="1:18" x14ac:dyDescent="0.25">
      <c r="A9" s="33"/>
      <c r="B9" s="54" t="s">
        <v>25</v>
      </c>
      <c r="C9" s="54" t="s">
        <v>27</v>
      </c>
      <c r="D9" s="55" t="s">
        <v>29</v>
      </c>
      <c r="E9" s="56" t="s">
        <v>31</v>
      </c>
      <c r="F9" s="56" t="s">
        <v>33</v>
      </c>
      <c r="G9" s="56" t="s">
        <v>35</v>
      </c>
      <c r="H9" s="56" t="s">
        <v>37</v>
      </c>
      <c r="I9" s="56" t="s">
        <v>39</v>
      </c>
      <c r="J9" s="56" t="s">
        <v>50</v>
      </c>
      <c r="K9" s="56" t="s">
        <v>52</v>
      </c>
      <c r="L9" s="56" t="s">
        <v>76</v>
      </c>
      <c r="M9" s="56" t="s">
        <v>77</v>
      </c>
      <c r="N9" s="56" t="s">
        <v>59</v>
      </c>
      <c r="O9" s="57" t="s">
        <v>67</v>
      </c>
    </row>
    <row r="10" spans="1:18" x14ac:dyDescent="0.25">
      <c r="A10" s="33"/>
      <c r="B10" s="34"/>
      <c r="C10" s="35"/>
      <c r="D10" s="34"/>
      <c r="E10" s="37"/>
      <c r="F10" s="48"/>
      <c r="G10" s="39"/>
      <c r="H10" s="39"/>
      <c r="I10" s="40"/>
      <c r="J10" s="78">
        <f>IFERROR(((Table2[[#This Row],[Recycled (%)]]*IF(Table2[[#This Row],[Re/Down in]]="D",0.5,1)+Table2[[#This Row],[Recyclable (%)]]*IF(Table2[[#This Row],[Re/Down out]]="D",0.5,1))/2),"")</f>
        <v>0</v>
      </c>
      <c r="K10" s="79">
        <f>Table2[[#This Row],[Circularity (%)]]*Table2[[#This Row],[Weight (g)]]</f>
        <v>0</v>
      </c>
      <c r="L10" s="79">
        <f>Table2[[#This Row],[Recycled (%)]]*Table2[[#This Row],[Weight (g)]]</f>
        <v>0</v>
      </c>
      <c r="M10" s="79">
        <f>Table2[[#This Row],[Weight (g)]]*Table2[[#This Row],[Recyclable (%)]]</f>
        <v>0</v>
      </c>
      <c r="N10" s="79" t="str">
        <f>IFERROR(IF(Table2[[#This Row],[Recycled (%)]]&lt;=VLOOKUP(Table2[[#This Row],[Material]],Table1[[#All],[Name]:[Max R/D recyclability]],'Material list'!$D$1,FALSE),"+",IF(Table2[[#This Row],[Recycled (%)]]&lt;=VLOOKUP(Table2[[#This Row],[Material]],Table1[[#All],[Name]:[Max R/D recyclability]],'Material list'!$E$1,FALSE),"?","-")),"")</f>
        <v/>
      </c>
      <c r="O10" s="80" t="str">
        <f>IFERROR(IF(Table2[[#This Row],[Recyclable (%)]]&lt;=VLOOKUP(Table2[[#This Row],[Material]],Table1[[#All],[Name]:[Max R/D recyclability]],'Material list'!$G$1,FALSE),"+",IF(Table2[[#This Row],[Recyclable (%)]]&lt;=VLOOKUP(Table2[[#This Row],[Material]],Table1[[#All],[Name]:[Max R/D recyclability]],'Material list'!$H$1,FALSE),"?","-")),"")</f>
        <v/>
      </c>
      <c r="Q10" s="2"/>
      <c r="R10" s="2"/>
    </row>
    <row r="11" spans="1:18" x14ac:dyDescent="0.25">
      <c r="A11" s="33"/>
      <c r="B11" s="34"/>
      <c r="C11" s="34"/>
      <c r="D11" s="34"/>
      <c r="E11" s="43"/>
      <c r="F11" s="41"/>
      <c r="G11" s="38"/>
      <c r="H11" s="40"/>
      <c r="I11" s="40"/>
      <c r="J11" s="78">
        <f>IFERROR(((Table2[[#This Row],[Recycled (%)]]*IF(Table2[[#This Row],[Re/Down in]]="D",0.5,1)+Table2[[#This Row],[Recyclable (%)]]*IF(Table2[[#This Row],[Re/Down out]]="D",0.5,1))/2),"")</f>
        <v>0</v>
      </c>
      <c r="K11" s="79">
        <f>Table2[[#This Row],[Circularity (%)]]*Table2[[#This Row],[Weight (g)]]</f>
        <v>0</v>
      </c>
      <c r="L11" s="79">
        <f>Table2[[#This Row],[Recycled (%)]]*Table2[[#This Row],[Weight (g)]]</f>
        <v>0</v>
      </c>
      <c r="M11" s="79">
        <f>Table2[[#This Row],[Weight (g)]]*Table2[[#This Row],[Recyclable (%)]]</f>
        <v>0</v>
      </c>
      <c r="N11" s="79" t="str">
        <f>IFERROR(IF(Table2[[#This Row],[Recycled (%)]]&lt;=VLOOKUP(Table2[[#This Row],[Material]],Table1[[#All],[Name]:[Max R/D recyclability]],'Material list'!$D$1,FALSE),"+",IF(Table2[[#This Row],[Recycled (%)]]&lt;=VLOOKUP(Table2[[#This Row],[Material]],Table1[[#All],[Name]:[Max R/D recyclability]],'Material list'!$E$1,FALSE),"?","-")),"")</f>
        <v/>
      </c>
      <c r="O11" s="80" t="str">
        <f>IFERROR(IF(Table2[[#This Row],[Recyclable (%)]]&lt;=VLOOKUP(Table2[[#This Row],[Material]],Table1[[#All],[Name]:[Max R/D recyclability]],'Material list'!$G$1,FALSE),"+",IF(Table2[[#This Row],[Recyclable (%)]]&lt;=VLOOKUP(Table2[[#This Row],[Material]],Table1[[#All],[Name]:[Max R/D recyclability]],'Material list'!$H$1,FALSE),"?","-")),"")</f>
        <v/>
      </c>
      <c r="Q11" s="2"/>
      <c r="R11" s="2"/>
    </row>
    <row r="12" spans="1:18" x14ac:dyDescent="0.25">
      <c r="A12" s="33"/>
      <c r="B12" s="34"/>
      <c r="C12" s="34"/>
      <c r="D12" s="34"/>
      <c r="E12" s="43"/>
      <c r="F12" s="41"/>
      <c r="G12" s="39"/>
      <c r="H12" s="40"/>
      <c r="I12" s="40"/>
      <c r="J12" s="78">
        <f>IFERROR(((Table2[[#This Row],[Recycled (%)]]*IF(Table2[[#This Row],[Re/Down in]]="D",0.5,1)+Table2[[#This Row],[Recyclable (%)]]*IF(Table2[[#This Row],[Re/Down out]]="D",0.5,1))/2),"")</f>
        <v>0</v>
      </c>
      <c r="K12" s="81">
        <f>Table2[[#This Row],[Circularity (%)]]*Table2[[#This Row],[Weight (g)]]</f>
        <v>0</v>
      </c>
      <c r="L12" s="81">
        <f>Table2[[#This Row],[Recycled (%)]]*Table2[[#This Row],[Weight (g)]]</f>
        <v>0</v>
      </c>
      <c r="M12" s="81">
        <f>Table2[[#This Row],[Weight (g)]]*Table2[[#This Row],[Recyclable (%)]]</f>
        <v>0</v>
      </c>
      <c r="N12" s="81" t="str">
        <f>IFERROR(IF(Table2[[#This Row],[Recycled (%)]]&lt;=VLOOKUP(Table2[[#This Row],[Material]],Table1[[#All],[Name]:[Max R/D recyclability]],'Material list'!$D$1,FALSE),"+",IF(Table2[[#This Row],[Recycled (%)]]&lt;=VLOOKUP(Table2[[#This Row],[Material]],Table1[[#All],[Name]:[Max R/D recyclability]],'Material list'!$E$1,FALSE),"?","-")),"")</f>
        <v/>
      </c>
      <c r="O12" s="80" t="str">
        <f>IFERROR(IF(Table2[[#This Row],[Recyclable (%)]]&lt;=VLOOKUP(Table2[[#This Row],[Material]],Table1[[#All],[Name]:[Max R/D recyclability]],'Material list'!$G$1,FALSE),"+",IF(Table2[[#This Row],[Recyclable (%)]]&lt;=VLOOKUP(Table2[[#This Row],[Material]],Table1[[#All],[Name]:[Max R/D recyclability]],'Material list'!$H$1,FALSE),"?","-")),"")</f>
        <v/>
      </c>
      <c r="Q12" s="2"/>
      <c r="R12" s="2"/>
    </row>
    <row r="13" spans="1:18" x14ac:dyDescent="0.25">
      <c r="A13" s="33"/>
      <c r="B13" s="42"/>
      <c r="C13" s="42"/>
      <c r="D13" s="42"/>
      <c r="E13" s="43"/>
      <c r="F13" s="41"/>
      <c r="G13" s="36"/>
      <c r="H13" s="40"/>
      <c r="I13" s="40"/>
      <c r="J13" s="82">
        <f>IFERROR(((Table2[[#This Row],[Recycled (%)]]*IF(Table2[[#This Row],[Re/Down in]]="D",0.5,1)+Table2[[#This Row],[Recyclable (%)]]*IF(Table2[[#This Row],[Re/Down out]]="D",0.5,1))/2),"")</f>
        <v>0</v>
      </c>
      <c r="K13" s="79">
        <f>Table2[[#This Row],[Circularity (%)]]*Table2[[#This Row],[Weight (g)]]</f>
        <v>0</v>
      </c>
      <c r="L13" s="79">
        <f>Table2[[#This Row],[Recycled (%)]]*Table2[[#This Row],[Weight (g)]]</f>
        <v>0</v>
      </c>
      <c r="M13" s="79">
        <f>Table2[[#This Row],[Weight (g)]]*Table2[[#This Row],[Recyclable (%)]]</f>
        <v>0</v>
      </c>
      <c r="N13" s="83" t="str">
        <f>IFERROR(IF(Table2[[#This Row],[Recycled (%)]]&lt;=VLOOKUP(Table2[[#This Row],[Material]],Table1[[#All],[Name]:[Max R/D recyclability]],'Material list'!$D$1,FALSE),"+",IF(Table2[[#This Row],[Recycled (%)]]&lt;=VLOOKUP(Table2[[#This Row],[Material]],Table1[[#All],[Name]:[Max R/D recyclability]],'Material list'!$E$1,FALSE),"?","-")),"")</f>
        <v/>
      </c>
      <c r="O13" s="84" t="str">
        <f>IFERROR(IF(Table2[[#This Row],[Recyclable (%)]]&lt;=VLOOKUP(Table2[[#This Row],[Material]],Table1[[#All],[Name]:[Max R/D recyclability]],'Material list'!$G$1,FALSE),"+",IF(Table2[[#This Row],[Recyclable (%)]]&lt;=VLOOKUP(Table2[[#This Row],[Material]],Table1[[#All],[Name]:[Max R/D recyclability]],'Material list'!$H$1,FALSE),"?","-")),"")</f>
        <v/>
      </c>
      <c r="Q13" s="2"/>
      <c r="R13" s="2"/>
    </row>
    <row r="14" spans="1:18" x14ac:dyDescent="0.25">
      <c r="A14" s="33"/>
      <c r="B14" s="34"/>
      <c r="C14" s="34"/>
      <c r="D14" s="35"/>
      <c r="E14" s="43"/>
      <c r="F14" s="41"/>
      <c r="G14" s="39"/>
      <c r="H14" s="39"/>
      <c r="I14" s="44"/>
      <c r="J14" s="78">
        <f>IFERROR(((Table2[[#This Row],[Recycled (%)]]*IF(Table2[[#This Row],[Re/Down in]]="D",0.5,1)+Table2[[#This Row],[Recyclable (%)]]*IF(Table2[[#This Row],[Re/Down out]]="D",0.5,1))/2),"")</f>
        <v>0</v>
      </c>
      <c r="K14" s="85">
        <f>Table2[[#This Row],[Circularity (%)]]*Table2[[#This Row],[Weight (g)]]</f>
        <v>0</v>
      </c>
      <c r="L14" s="85">
        <f>Table2[[#This Row],[Recycled (%)]]*Table2[[#This Row],[Weight (g)]]</f>
        <v>0</v>
      </c>
      <c r="M14" s="79">
        <f>Table2[[#This Row],[Weight (g)]]*Table2[[#This Row],[Recyclable (%)]]</f>
        <v>0</v>
      </c>
      <c r="N14" s="79" t="str">
        <f>IFERROR(IF(Table2[[#This Row],[Recycled (%)]]&lt;=VLOOKUP(Table2[[#This Row],[Material]],Table1[[#All],[Name]:[Max R/D recyclability]],'Material list'!$D$1,FALSE),"+",IF(Table2[[#This Row],[Recycled (%)]]&lt;=VLOOKUP(Table2[[#This Row],[Material]],Table1[[#All],[Name]:[Max R/D recyclability]],'Material list'!$E$1,FALSE),"?","-")),"")</f>
        <v/>
      </c>
      <c r="O14" s="84" t="str">
        <f>IFERROR(IF(Table2[[#This Row],[Recyclable (%)]]&lt;=VLOOKUP(Table2[[#This Row],[Material]],Table1[[#All],[Name]:[Max R/D recyclability]],'Material list'!$G$1,FALSE),"+",IF(Table2[[#This Row],[Recyclable (%)]]&lt;=VLOOKUP(Table2[[#This Row],[Material]],Table1[[#All],[Name]:[Max R/D recyclability]],'Material list'!$H$1,FALSE),"?","-")),"")</f>
        <v/>
      </c>
      <c r="Q14" s="2"/>
      <c r="R14" s="2"/>
    </row>
    <row r="15" spans="1:18" x14ac:dyDescent="0.25">
      <c r="A15" s="33"/>
      <c r="B15" s="34"/>
      <c r="C15" s="34"/>
      <c r="D15" s="34"/>
      <c r="E15" s="43"/>
      <c r="F15" s="49"/>
      <c r="G15" s="44"/>
      <c r="H15" s="44"/>
      <c r="I15" s="40"/>
      <c r="J15" s="86">
        <f>IFERROR(((Table2[[#This Row],[Recycled (%)]]*IF(Table2[[#This Row],[Re/Down in]]="D",0.5,1)+Table2[[#This Row],[Recyclable (%)]]*IF(Table2[[#This Row],[Re/Down out]]="D",0.5,1))/2),"")</f>
        <v>0</v>
      </c>
      <c r="K15" s="79">
        <f>Table2[[#This Row],[Circularity (%)]]*Table2[[#This Row],[Weight (g)]]</f>
        <v>0</v>
      </c>
      <c r="L15" s="79">
        <f>Table2[[#This Row],[Recycled (%)]]*Table2[[#This Row],[Weight (g)]]</f>
        <v>0</v>
      </c>
      <c r="M15" s="87">
        <f>Table2[[#This Row],[Weight (g)]]*Table2[[#This Row],[Recyclable (%)]]</f>
        <v>0</v>
      </c>
      <c r="N15" s="88" t="str">
        <f>IFERROR(IF(Table2[[#This Row],[Recycled (%)]]&lt;=VLOOKUP(Table2[[#This Row],[Material]],Table1[[#All],[Name]:[Max R/D recyclability]],'Material list'!$D$1,FALSE),"+",IF(Table2[[#This Row],[Recycled (%)]]&lt;=VLOOKUP(Table2[[#This Row],[Material]],Table1[[#All],[Name]:[Max R/D recyclability]],'Material list'!$E$1,FALSE),"?","-")),"")</f>
        <v/>
      </c>
      <c r="O15" s="89" t="str">
        <f>IFERROR(IF(Table2[[#This Row],[Recyclable (%)]]&lt;=VLOOKUP(Table2[[#This Row],[Material]],Table1[[#All],[Name]:[Max R/D recyclability]],'Material list'!$G$1,FALSE),"+",IF(Table2[[#This Row],[Recyclable (%)]]&lt;=VLOOKUP(Table2[[#This Row],[Material]],Table1[[#All],[Name]:[Max R/D recyclability]],'Material list'!$H$1,FALSE),"?","-")),"")</f>
        <v/>
      </c>
      <c r="Q15" s="2"/>
      <c r="R15" s="2"/>
    </row>
    <row r="16" spans="1:18" x14ac:dyDescent="0.25">
      <c r="A16" s="33"/>
      <c r="B16" s="35"/>
      <c r="C16" s="34"/>
      <c r="D16" s="103"/>
      <c r="E16" s="43"/>
      <c r="F16" s="41"/>
      <c r="G16" s="39"/>
      <c r="H16" s="38"/>
      <c r="I16" s="104"/>
      <c r="J16" s="90">
        <f>IFERROR(((Table2[[#This Row],[Recycled (%)]]*IF(Table2[[#This Row],[Re/Down in]]="D",0.5,1)+Table2[[#This Row],[Recyclable (%)]]*IF(Table2[[#This Row],[Re/Down out]]="D",0.5,1))/2),"")</f>
        <v>0</v>
      </c>
      <c r="K16" s="79">
        <f>Table2[[#This Row],[Circularity (%)]]*Table2[[#This Row],[Weight (g)]]</f>
        <v>0</v>
      </c>
      <c r="L16" s="79">
        <f>Table2[[#This Row],[Recycled (%)]]*Table2[[#This Row],[Weight (g)]]</f>
        <v>0</v>
      </c>
      <c r="M16" s="91">
        <f>Table2[[#This Row],[Weight (g)]]*Table2[[#This Row],[Recyclable (%)]]</f>
        <v>0</v>
      </c>
      <c r="N16" s="92" t="str">
        <f>IFERROR(IF(Table2[[#This Row],[Recycled (%)]]&lt;=VLOOKUP(Table2[[#This Row],[Material]],Table1[[#All],[Name]:[Max R/D recyclability]],'Material list'!$D$1,FALSE),"+",IF(Table2[[#This Row],[Recycled (%)]]&lt;=VLOOKUP(Table2[[#This Row],[Material]],Table1[[#All],[Name]:[Max R/D recyclability]],'Material list'!$E$1,FALSE),"?","-")),"")</f>
        <v/>
      </c>
      <c r="O16" s="89" t="str">
        <f>IFERROR(IF(Table2[[#This Row],[Recyclable (%)]]&lt;=VLOOKUP(Table2[[#This Row],[Material]],Table1[[#All],[Name]:[Max R/D recyclability]],'Material list'!$G$1,FALSE),"+",IF(Table2[[#This Row],[Recyclable (%)]]&lt;=VLOOKUP(Table2[[#This Row],[Material]],Table1[[#All],[Name]:[Max R/D recyclability]],'Material list'!$H$1,FALSE),"?","-")),"")</f>
        <v/>
      </c>
      <c r="Q16" s="2"/>
      <c r="R16" s="2"/>
    </row>
    <row r="17" spans="1:18" x14ac:dyDescent="0.25">
      <c r="A17" s="33"/>
      <c r="B17" s="35"/>
      <c r="C17" s="34"/>
      <c r="D17" s="35"/>
      <c r="E17" s="51"/>
      <c r="F17" s="52"/>
      <c r="G17" s="44"/>
      <c r="H17" s="41"/>
      <c r="I17" s="39"/>
      <c r="J17" s="90">
        <f>IFERROR(((Table2[[#This Row],[Recycled (%)]]*IF(Table2[[#This Row],[Re/Down in]]="D",0.5,1)+Table2[[#This Row],[Recyclable (%)]]*IF(Table2[[#This Row],[Re/Down out]]="D",0.5,1))/2),"")</f>
        <v>0</v>
      </c>
      <c r="K17" s="85">
        <f>Table2[[#This Row],[Circularity (%)]]*Table2[[#This Row],[Weight (g)]]</f>
        <v>0</v>
      </c>
      <c r="L17" s="85">
        <f>Table2[[#This Row],[Recycled (%)]]*Table2[[#This Row],[Weight (g)]]</f>
        <v>0</v>
      </c>
      <c r="M17" s="92">
        <f>Table2[[#This Row],[Weight (g)]]*Table2[[#This Row],[Recyclable (%)]]</f>
        <v>0</v>
      </c>
      <c r="N17" s="93" t="str">
        <f>IFERROR(IF(Table2[[#This Row],[Recycled (%)]]&lt;=VLOOKUP(Table2[[#This Row],[Material]],Table1[[#All],[Name]:[Max R/D recyclability]],'Material list'!$D$1,FALSE),"+",IF(Table2[[#This Row],[Recycled (%)]]&lt;=VLOOKUP(Table2[[#This Row],[Material]],Table1[[#All],[Name]:[Max R/D recyclability]],'Material list'!$E$1,FALSE),"?","-")),"")</f>
        <v/>
      </c>
      <c r="O17" s="94" t="str">
        <f>IFERROR(IF(Table2[[#This Row],[Recyclable (%)]]&lt;=VLOOKUP(Table2[[#This Row],[Material]],Table1[[#All],[Name]:[Max R/D recyclability]],'Material list'!$G$1,FALSE),"+",IF(Table2[[#This Row],[Recyclable (%)]]&lt;=VLOOKUP(Table2[[#This Row],[Material]],Table1[[#All],[Name]:[Max R/D recyclability]],'Material list'!$H$1,FALSE),"?","-")),"")</f>
        <v/>
      </c>
      <c r="Q17" s="2"/>
      <c r="R17" s="2"/>
    </row>
    <row r="18" spans="1:18" x14ac:dyDescent="0.25">
      <c r="A18" s="33"/>
      <c r="B18" s="35"/>
      <c r="C18" s="34"/>
      <c r="D18" s="35"/>
      <c r="E18" s="51"/>
      <c r="F18" s="48"/>
      <c r="G18" s="39"/>
      <c r="H18" s="39"/>
      <c r="I18" s="105"/>
      <c r="J18" s="86">
        <f>IFERROR(((Table2[[#This Row],[Recycled (%)]]*IF(Table2[[#This Row],[Re/Down in]]="D",0.5,1)+Table2[[#This Row],[Recyclable (%)]]*IF(Table2[[#This Row],[Re/Down out]]="D",0.5,1))/2),"")</f>
        <v>0</v>
      </c>
      <c r="K18" s="81">
        <f>Table2[[#This Row],[Circularity (%)]]*Table2[[#This Row],[Weight (g)]]</f>
        <v>0</v>
      </c>
      <c r="L18" s="81">
        <f>Table2[[#This Row],[Recycled (%)]]*Table2[[#This Row],[Weight (g)]]</f>
        <v>0</v>
      </c>
      <c r="M18" s="91">
        <f>Table2[[#This Row],[Weight (g)]]*Table2[[#This Row],[Recyclable (%)]]</f>
        <v>0</v>
      </c>
      <c r="N18" s="92" t="str">
        <f>IFERROR(IF(Table2[[#This Row],[Recycled (%)]]&lt;=VLOOKUP(Table2[[#This Row],[Material]],Table1[[#All],[Name]:[Max R/D recyclability]],'Material list'!$D$1,FALSE),"+",IF(Table2[[#This Row],[Recycled (%)]]&lt;=VLOOKUP(Table2[[#This Row],[Material]],Table1[[#All],[Name]:[Max R/D recyclability]],'Material list'!$E$1,FALSE),"?","-")),"")</f>
        <v/>
      </c>
      <c r="O18" s="94" t="str">
        <f>IFERROR(IF(Table2[[#This Row],[Recyclable (%)]]&lt;=VLOOKUP(Table2[[#This Row],[Material]],Table1[[#All],[Name]:[Max R/D recyclability]],'Material list'!$G$1,FALSE),"+",IF(Table2[[#This Row],[Recyclable (%)]]&lt;=VLOOKUP(Table2[[#This Row],[Material]],Table1[[#All],[Name]:[Max R/D recyclability]],'Material list'!$H$1,FALSE),"?","-")),"")</f>
        <v/>
      </c>
      <c r="Q18" s="2"/>
      <c r="R18" s="2"/>
    </row>
    <row r="19" spans="1:18" x14ac:dyDescent="0.25">
      <c r="A19" s="33"/>
      <c r="B19" s="35"/>
      <c r="C19" s="34"/>
      <c r="D19" s="35"/>
      <c r="E19" s="51"/>
      <c r="F19" s="41"/>
      <c r="G19" s="39"/>
      <c r="H19" s="36"/>
      <c r="I19" s="105"/>
      <c r="J19" s="86">
        <f>IFERROR(((Table2[[#This Row],[Recycled (%)]]*IF(Table2[[#This Row],[Re/Down in]]="D",0.5,1)+Table2[[#This Row],[Recyclable (%)]]*IF(Table2[[#This Row],[Re/Down out]]="D",0.5,1))/2),"")</f>
        <v>0</v>
      </c>
      <c r="K19" s="79">
        <f>Table2[[#This Row],[Circularity (%)]]*Table2[[#This Row],[Weight (g)]]</f>
        <v>0</v>
      </c>
      <c r="L19" s="79">
        <f>Table2[[#This Row],[Recycled (%)]]*Table2[[#This Row],[Weight (g)]]</f>
        <v>0</v>
      </c>
      <c r="M19" s="92">
        <f>Table2[[#This Row],[Weight (g)]]*Table2[[#This Row],[Recyclable (%)]]</f>
        <v>0</v>
      </c>
      <c r="N19" s="92" t="str">
        <f>IFERROR(IF(Table2[[#This Row],[Recycled (%)]]&lt;=VLOOKUP(Table2[[#This Row],[Material]],Table1[[#All],[Name]:[Max R/D recyclability]],'Material list'!$D$1,FALSE),"+",IF(Table2[[#This Row],[Recycled (%)]]&lt;=VLOOKUP(Table2[[#This Row],[Material]],Table1[[#All],[Name]:[Max R/D recyclability]],'Material list'!$E$1,FALSE),"?","-")),"")</f>
        <v/>
      </c>
      <c r="O19" s="94" t="str">
        <f>IFERROR(IF(Table2[[#This Row],[Recyclable (%)]]&lt;=VLOOKUP(Table2[[#This Row],[Material]],Table1[[#All],[Name]:[Max R/D recyclability]],'Material list'!$G$1,FALSE),"+",IF(Table2[[#This Row],[Recyclable (%)]]&lt;=VLOOKUP(Table2[[#This Row],[Material]],Table1[[#All],[Name]:[Max R/D recyclability]],'Material list'!$H$1,FALSE),"?","-")),"")</f>
        <v/>
      </c>
      <c r="Q19" s="2"/>
      <c r="R19" s="2"/>
    </row>
    <row r="20" spans="1:18" x14ac:dyDescent="0.25">
      <c r="A20" s="33"/>
      <c r="B20" s="34"/>
      <c r="C20" s="34"/>
      <c r="D20" s="34"/>
      <c r="E20" s="51"/>
      <c r="F20" s="48"/>
      <c r="G20" s="39"/>
      <c r="H20" s="39"/>
      <c r="I20" s="40"/>
      <c r="J20" s="95">
        <f>IFERROR(((Table2[[#This Row],[Recycled (%)]]*IF(Table2[[#This Row],[Re/Down in]]="D",0.5,1)+Table2[[#This Row],[Recyclable (%)]]*IF(Table2[[#This Row],[Re/Down out]]="D",0.5,1))/2),"")</f>
        <v>0</v>
      </c>
      <c r="K20" s="79">
        <f>Table2[[#This Row],[Circularity (%)]]*Table2[[#This Row],[Weight (g)]]</f>
        <v>0</v>
      </c>
      <c r="L20" s="79">
        <f>Table2[[#This Row],[Recycled (%)]]*Table2[[#This Row],[Weight (g)]]</f>
        <v>0</v>
      </c>
      <c r="M20" s="87">
        <f>Table2[[#This Row],[Weight (g)]]*Table2[[#This Row],[Recyclable (%)]]</f>
        <v>0</v>
      </c>
      <c r="N20" s="91" t="str">
        <f>IFERROR(IF(Table2[[#This Row],[Recycled (%)]]&lt;=VLOOKUP(Table2[[#This Row],[Material]],Table1[[#All],[Name]:[Max R/D recyclability]],'Material list'!$D$1,FALSE),"+",IF(Table2[[#This Row],[Recycled (%)]]&lt;=VLOOKUP(Table2[[#This Row],[Material]],Table1[[#All],[Name]:[Max R/D recyclability]],'Material list'!$E$1,FALSE),"?","-")),"")</f>
        <v/>
      </c>
      <c r="O20" s="94" t="str">
        <f>IFERROR(IF(Table2[[#This Row],[Recyclable (%)]]&lt;=VLOOKUP(Table2[[#This Row],[Material]],Table1[[#All],[Name]:[Max R/D recyclability]],'Material list'!$G$1,FALSE),"+",IF(Table2[[#This Row],[Recyclable (%)]]&lt;=VLOOKUP(Table2[[#This Row],[Material]],Table1[[#All],[Name]:[Max R/D recyclability]],'Material list'!$H$1,FALSE),"?","-")),"")</f>
        <v/>
      </c>
      <c r="Q20" s="2"/>
      <c r="R20" s="2"/>
    </row>
    <row r="21" spans="1:18" x14ac:dyDescent="0.25">
      <c r="A21" s="33"/>
      <c r="B21" s="34"/>
      <c r="C21" s="34"/>
      <c r="D21" s="42"/>
      <c r="E21" s="51"/>
      <c r="F21" s="41"/>
      <c r="G21" s="39"/>
      <c r="H21" s="39"/>
      <c r="I21" s="40"/>
      <c r="J21" s="86">
        <f>IFERROR(((Table2[[#This Row],[Recycled (%)]]*IF(Table2[[#This Row],[Re/Down in]]="D",0.5,1)+Table2[[#This Row],[Recyclable (%)]]*IF(Table2[[#This Row],[Re/Down out]]="D",0.5,1))/2),"")</f>
        <v>0</v>
      </c>
      <c r="K21" s="85">
        <f>Table2[[#This Row],[Circularity (%)]]*Table2[[#This Row],[Weight (g)]]</f>
        <v>0</v>
      </c>
      <c r="L21" s="85">
        <f>Table2[[#This Row],[Recycled (%)]]*Table2[[#This Row],[Weight (g)]]</f>
        <v>0</v>
      </c>
      <c r="M21" s="92">
        <f>Table2[[#This Row],[Weight (g)]]*Table2[[#This Row],[Recyclable (%)]]</f>
        <v>0</v>
      </c>
      <c r="N21" s="92" t="str">
        <f>IFERROR(IF(Table2[[#This Row],[Recycled (%)]]&lt;=VLOOKUP(Table2[[#This Row],[Material]],Table1[[#All],[Name]:[Max R/D recyclability]],'Material list'!$D$1,FALSE),"+",IF(Table2[[#This Row],[Recycled (%)]]&lt;=VLOOKUP(Table2[[#This Row],[Material]],Table1[[#All],[Name]:[Max R/D recyclability]],'Material list'!$E$1,FALSE),"?","-")),"")</f>
        <v/>
      </c>
      <c r="O21" s="96" t="str">
        <f>IFERROR(IF(Table2[[#This Row],[Recyclable (%)]]&lt;=VLOOKUP(Table2[[#This Row],[Material]],Table1[[#All],[Name]:[Max R/D recyclability]],'Material list'!$G$1,FALSE),"+",IF(Table2[[#This Row],[Recyclable (%)]]&lt;=VLOOKUP(Table2[[#This Row],[Material]],Table1[[#All],[Name]:[Max R/D recyclability]],'Material list'!$H$1,FALSE),"?","-")),"")</f>
        <v/>
      </c>
      <c r="Q21" s="2"/>
      <c r="R21" s="2"/>
    </row>
    <row r="22" spans="1:18" x14ac:dyDescent="0.25">
      <c r="A22" s="33"/>
      <c r="B22" s="34"/>
      <c r="C22" s="34"/>
      <c r="D22" s="34"/>
      <c r="E22" s="51"/>
      <c r="F22" s="49"/>
      <c r="G22" s="36"/>
      <c r="H22" s="36"/>
      <c r="I22" s="105"/>
      <c r="J22" s="90">
        <f>IFERROR(((Table2[[#This Row],[Recycled (%)]]*IF(Table2[[#This Row],[Re/Down in]]="D",0.5,1)+Table2[[#This Row],[Recyclable (%)]]*IF(Table2[[#This Row],[Re/Down out]]="D",0.5,1))/2),"")</f>
        <v>0</v>
      </c>
      <c r="K22" s="79">
        <f>Table2[[#This Row],[Circularity (%)]]*Table2[[#This Row],[Weight (g)]]</f>
        <v>0</v>
      </c>
      <c r="L22" s="79">
        <f>Table2[[#This Row],[Recycled (%)]]*Table2[[#This Row],[Weight (g)]]</f>
        <v>0</v>
      </c>
      <c r="M22" s="88">
        <f>Table2[[#This Row],[Weight (g)]]*Table2[[#This Row],[Recyclable (%)]]</f>
        <v>0</v>
      </c>
      <c r="N22" s="88" t="str">
        <f>IFERROR(IF(Table2[[#This Row],[Recycled (%)]]&lt;=VLOOKUP(Table2[[#This Row],[Material]],Table1[[#All],[Name]:[Max R/D recyclability]],'Material list'!$D$1,FALSE),"+",IF(Table2[[#This Row],[Recycled (%)]]&lt;=VLOOKUP(Table2[[#This Row],[Material]],Table1[[#All],[Name]:[Max R/D recyclability]],'Material list'!$E$1,FALSE),"?","-")),"")</f>
        <v/>
      </c>
      <c r="O22" s="94" t="str">
        <f>IFERROR(IF(Table2[[#This Row],[Recyclable (%)]]&lt;=VLOOKUP(Table2[[#This Row],[Material]],Table1[[#All],[Name]:[Max R/D recyclability]],'Material list'!$G$1,FALSE),"+",IF(Table2[[#This Row],[Recyclable (%)]]&lt;=VLOOKUP(Table2[[#This Row],[Material]],Table1[[#All],[Name]:[Max R/D recyclability]],'Material list'!$H$1,FALSE),"?","-")),"")</f>
        <v/>
      </c>
      <c r="Q22" s="2"/>
      <c r="R22" s="2"/>
    </row>
    <row r="23" spans="1:18" ht="15.75" thickBot="1" x14ac:dyDescent="0.3">
      <c r="A23" s="33"/>
      <c r="B23" s="59"/>
      <c r="C23" s="59"/>
      <c r="D23" s="59"/>
      <c r="E23" s="60"/>
      <c r="F23" s="61"/>
      <c r="G23" s="62"/>
      <c r="H23" s="62"/>
      <c r="I23" s="106"/>
      <c r="J23" s="97">
        <f>IFERROR(((Table2[[#This Row],[Recycled (%)]]*IF(Table2[[#This Row],[Re/Down in]]="D",0.5,1)+Table2[[#This Row],[Recyclable (%)]]*IF(Table2[[#This Row],[Re/Down out]]="D",0.5,1))/2),"")</f>
        <v>0</v>
      </c>
      <c r="K23" s="98">
        <f>Table2[[#This Row],[Circularity (%)]]*Table2[[#This Row],[Weight (g)]]</f>
        <v>0</v>
      </c>
      <c r="L23" s="98">
        <f>Table2[[#This Row],[Recycled (%)]]*Table2[[#This Row],[Weight (g)]]</f>
        <v>0</v>
      </c>
      <c r="M23" s="99">
        <f>Table2[[#This Row],[Weight (g)]]*Table2[[#This Row],[Recyclable (%)]]</f>
        <v>0</v>
      </c>
      <c r="N23" s="99" t="str">
        <f>IFERROR(IF(Table2[[#This Row],[Recycled (%)]]&lt;=VLOOKUP(Table2[[#This Row],[Material]],Table1[[#All],[Name]:[Max R/D recyclability]],'Material list'!$D$1,FALSE),"+",IF(Table2[[#This Row],[Recycled (%)]]&lt;=VLOOKUP(Table2[[#This Row],[Material]],Table1[[#All],[Name]:[Max R/D recyclability]],'Material list'!$E$1,FALSE),"?","-")),"")</f>
        <v/>
      </c>
      <c r="O23" s="100" t="str">
        <f>IFERROR(IF(Table2[[#This Row],[Recyclable (%)]]&lt;=VLOOKUP(Table2[[#This Row],[Material]],Table1[[#All],[Name]:[Max R/D recyclability]],'Material list'!$G$1,FALSE),"+",IF(Table2[[#This Row],[Recyclable (%)]]&lt;=VLOOKUP(Table2[[#This Row],[Material]],Table1[[#All],[Name]:[Max R/D recyclability]],'Material list'!$H$1,FALSE),"?","-")),"")</f>
        <v/>
      </c>
      <c r="Q23" s="2"/>
      <c r="R23" s="2"/>
    </row>
    <row r="24" spans="1:18" x14ac:dyDescent="0.25">
      <c r="A24" s="33"/>
      <c r="B24" s="58"/>
      <c r="C24" s="1"/>
      <c r="D24" s="1"/>
      <c r="E24" s="1"/>
      <c r="F24" s="1"/>
      <c r="G24" s="1"/>
      <c r="H24" s="1"/>
      <c r="I24" s="1"/>
      <c r="J24" s="1"/>
      <c r="K24" s="1"/>
      <c r="Q24" s="2"/>
      <c r="R24" s="2"/>
    </row>
    <row r="25" spans="1:18" x14ac:dyDescent="0.25">
      <c r="A25" s="33"/>
      <c r="B25" s="1"/>
      <c r="C25" s="1"/>
      <c r="D25" s="1"/>
      <c r="E25" s="1"/>
      <c r="F25" s="1"/>
      <c r="G25" s="1"/>
      <c r="H25" s="1"/>
      <c r="I25" s="1"/>
      <c r="J25" s="1"/>
      <c r="K25" s="1"/>
      <c r="Q25" s="2"/>
      <c r="R25" s="2"/>
    </row>
    <row r="26" spans="1:18" x14ac:dyDescent="0.25">
      <c r="B26" s="1"/>
      <c r="C26" s="1"/>
      <c r="D26" s="1"/>
      <c r="E26" s="1"/>
      <c r="F26" s="1"/>
      <c r="G26" s="1"/>
      <c r="H26" s="1"/>
      <c r="I26" s="1"/>
      <c r="J26" s="1"/>
      <c r="K26" s="1"/>
      <c r="Q26" s="2"/>
      <c r="R26" s="2"/>
    </row>
    <row r="27" spans="1:18" x14ac:dyDescent="0.25">
      <c r="B27" s="1"/>
      <c r="C27" s="1"/>
      <c r="D27" s="1"/>
      <c r="E27" s="1"/>
      <c r="F27" s="1"/>
      <c r="G27" s="1"/>
      <c r="H27" s="1"/>
      <c r="I27" s="1"/>
      <c r="J27" s="1"/>
      <c r="K27" s="1"/>
      <c r="O27" s="33"/>
    </row>
    <row r="28" spans="1:18" x14ac:dyDescent="0.25">
      <c r="B28" s="1"/>
      <c r="C28" s="1"/>
      <c r="D28" s="1"/>
      <c r="E28" s="1"/>
      <c r="F28" s="1"/>
      <c r="G28" s="1"/>
      <c r="H28" s="1"/>
      <c r="I28" s="1"/>
      <c r="J28" s="1"/>
      <c r="K28" s="1"/>
    </row>
    <row r="29" spans="1:18" x14ac:dyDescent="0.25">
      <c r="B29" s="1"/>
      <c r="C29" s="1"/>
      <c r="D29" s="1"/>
      <c r="E29" s="1"/>
      <c r="F29" s="1"/>
      <c r="G29" s="1"/>
      <c r="H29" s="1"/>
      <c r="I29" s="1"/>
      <c r="J29" s="50"/>
      <c r="K29" s="58"/>
    </row>
    <row r="30" spans="1:18" x14ac:dyDescent="0.25">
      <c r="B30" s="1"/>
      <c r="C30" s="1"/>
      <c r="D30" s="1"/>
      <c r="E30" s="1"/>
      <c r="F30" s="1"/>
      <c r="G30" s="1"/>
      <c r="H30" s="1"/>
      <c r="I30" s="1"/>
      <c r="J30" s="1"/>
      <c r="K30" s="1"/>
    </row>
  </sheetData>
  <mergeCells count="7">
    <mergeCell ref="M5:O5"/>
    <mergeCell ref="M6:O6"/>
    <mergeCell ref="M7:O7"/>
    <mergeCell ref="C4:F4"/>
    <mergeCell ref="C7:F7"/>
    <mergeCell ref="C6:F6"/>
    <mergeCell ref="C5:F5"/>
  </mergeCells>
  <dataValidations xWindow="1797" yWindow="434" count="14">
    <dataValidation allowBlank="1" showInputMessage="1" showErrorMessage="1" prompt="Total weight of the product, calculates automatically from the table below" sqref="G5 I5" xr:uid="{00000000-0002-0000-0200-000000000000}"/>
    <dataValidation allowBlank="1" showInputMessage="1" showErrorMessage="1" prompt="Circularity score of the product, calculates automatically from the table below" sqref="G6 I6" xr:uid="{00000000-0002-0000-0200-000001000000}"/>
    <dataValidation allowBlank="1" showInputMessage="1" showErrorMessage="1" prompt="Official registred name of the supplier" sqref="C5" xr:uid="{00000000-0002-0000-0200-000002000000}"/>
    <dataValidation allowBlank="1" showInputMessage="1" showErrorMessage="1" prompt="Product name, as also used in the systems of Stedin" sqref="C6" xr:uid="{00000000-0002-0000-0200-000003000000}"/>
    <dataValidation allowBlank="1" showInputMessage="1" showErrorMessage="1" prompt="Date at which the pasport becomes active, and from which moment on Stedin will use the results in its analyses and reports." sqref="C7" xr:uid="{00000000-0002-0000-0200-000004000000}"/>
    <dataValidation allowBlank="1" showInputMessage="1" showErrorMessage="1" prompt="Name of the person signing the passport" sqref="M5" xr:uid="{00000000-0002-0000-0200-000005000000}"/>
    <dataValidation allowBlank="1" showInputMessage="1" showErrorMessage="1" prompt="Function of the person signing the passport (Should be C-level or national equivalent)" sqref="M6" xr:uid="{00000000-0002-0000-0200-000006000000}"/>
    <dataValidation allowBlank="1" showInputMessage="1" showErrorMessage="1" prompt="Signature of the person signing the passport" sqref="M7" xr:uid="{00000000-0002-0000-0200-000007000000}"/>
    <dataValidation allowBlank="1" showInputMessage="1" showErrorMessage="1" prompt="Percentage of the material that is recyled/non-virgin" sqref="F10:F23" xr:uid="{00000000-0002-0000-0200-000008000000}"/>
    <dataValidation allowBlank="1" showInputMessage="1" showErrorMessage="1" prompt="Percentage of the material that is recylable. See legend for description. " sqref="H10:H23" xr:uid="{00000000-0002-0000-0200-000009000000}"/>
    <dataValidation allowBlank="1" showInputMessage="1" showErrorMessage="1" prompt="Calculates automatically from the table. See legend for a description of the definitions for recyling and downcycling." sqref="J10:O23" xr:uid="{00000000-0002-0000-0200-00000A000000}"/>
    <dataValidation allowBlank="1" showInputMessage="1" prompt="Unit for which the weight is filled in (for example M, KM, Unit)" sqref="C10:C23" xr:uid="{00000000-0002-0000-0200-00000B000000}"/>
    <dataValidation allowBlank="1" showInputMessage="1" prompt="Measurement for which the weight is filled in (for example 1, 100, 1000)" sqref="D10:D23" xr:uid="{00000000-0002-0000-0200-00000C000000}"/>
    <dataValidation allowBlank="1" showInputMessage="1" showErrorMessage="1" prompt="Weight of the material in grams" sqref="E10:E23" xr:uid="{00000000-0002-0000-0200-00000D000000}"/>
  </dataValidations>
  <pageMargins left="0.7" right="0.7" top="0.75" bottom="0.75" header="0.3" footer="0.3"/>
  <pageSetup orientation="portrait" r:id="rId1"/>
  <customProperties>
    <customPr name="_pios_id" r:id="rId2"/>
  </customProperties>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2D9494BF-1DEA-40FE-AAB7-4FC8B41288BA}">
            <xm:f>NOT(ISERROR(SEARCH("+",N10)))</xm:f>
            <xm:f>"+"</xm:f>
            <x14:dxf>
              <fill>
                <patternFill>
                  <bgColor rgb="FF92D050"/>
                </patternFill>
              </fill>
            </x14:dxf>
          </x14:cfRule>
          <x14:cfRule type="containsText" priority="2" operator="containsText" id="{D857615B-D2B0-4B6B-9EEF-541611A20691}">
            <xm:f>NOT(ISERROR(SEARCH("-",N10)))</xm:f>
            <xm:f>"-"</xm:f>
            <x14:dxf>
              <font>
                <color theme="0"/>
              </font>
              <fill>
                <patternFill>
                  <bgColor rgb="FFC00000"/>
                </patternFill>
              </fill>
            </x14:dxf>
          </x14:cfRule>
          <x14:cfRule type="containsText" priority="3" operator="containsText" id="{CDF5E596-3786-46F7-A6ED-3D3E8EA7E471}">
            <xm:f>NOT(ISERROR(SEARCH("?",N10)))</xm:f>
            <xm:f>"?"</xm:f>
            <x14:dxf>
              <fill>
                <patternFill>
                  <bgColor rgb="FFFFC000"/>
                </patternFill>
              </fill>
            </x14:dxf>
          </x14:cfRule>
          <xm:sqref>N10:O23</xm:sqref>
        </x14:conditionalFormatting>
      </x14:conditionalFormattings>
    </ext>
    <ext xmlns:x14="http://schemas.microsoft.com/office/spreadsheetml/2009/9/main" uri="{CCE6A557-97BC-4b89-ADB6-D9C93CAAB3DF}">
      <x14:dataValidations xmlns:xm="http://schemas.microsoft.com/office/excel/2006/main" xWindow="1797" yWindow="434" count="3">
        <x14:dataValidation type="list" allowBlank="1" showInputMessage="1" showErrorMessage="1" prompt="Material selected from the list of available materials in the materials list. " xr:uid="{00000000-0002-0000-0200-00000E000000}">
          <x14:formula1>
            <xm:f>'Material list'!$B$3:$B$41</xm:f>
          </x14:formula1>
          <xm:sqref>B10:B23</xm:sqref>
        </x14:dataValidation>
        <x14:dataValidation type="list" allowBlank="1" showInputMessage="1" showErrorMessage="1" prompt="Categories the percentage of recylable material as either recylable (R), downcyclable (D), or labeled with not-available (N.A.). See legend for a description of the definitions for recyling and downcycling." xr:uid="{00000000-0002-0000-0200-00000F000000}">
          <x14:formula1>
            <xm:f>Legend!$B$37:$B$39</xm:f>
          </x14:formula1>
          <xm:sqref>I10:I23</xm:sqref>
        </x14:dataValidation>
        <x14:dataValidation type="list" allowBlank="1" showInputMessage="1" showErrorMessage="1" prompt="Categories the percentage of recyled material as either recycled (R), downcycled (D), or labeled with not-available (N.A.). See legend for a description of the definitions for recyling and downcycling._x000a__x000a_" xr:uid="{00000000-0002-0000-0200-000010000000}">
          <x14:formula1>
            <xm:f>Legend!$B$37:$B$39</xm:f>
          </x14:formula1>
          <xm:sqref>G10:G23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1"/>
  <sheetViews>
    <sheetView showGridLines="0" zoomScale="110" zoomScaleNormal="110" workbookViewId="0">
      <selection activeCell="L9" sqref="L9"/>
    </sheetView>
  </sheetViews>
  <sheetFormatPr defaultColWidth="8.85546875" defaultRowHeight="15" x14ac:dyDescent="0.25"/>
  <cols>
    <col min="1" max="1" width="4.42578125" style="3" customWidth="1"/>
    <col min="2" max="2" width="42.85546875" style="4" bestFit="1" customWidth="1"/>
    <col min="3" max="3" width="9.42578125" style="4" customWidth="1"/>
    <col min="4" max="9" width="9.42578125" style="7" customWidth="1"/>
    <col min="10" max="10" width="7.28515625" style="4" customWidth="1"/>
    <col min="11" max="11" width="91.42578125" style="3" bestFit="1" customWidth="1"/>
    <col min="12" max="12" width="242" style="4" bestFit="1" customWidth="1"/>
    <col min="13" max="16384" width="8.85546875" style="4"/>
  </cols>
  <sheetData>
    <row r="1" spans="1:11" x14ac:dyDescent="0.25">
      <c r="B1" s="12">
        <v>1</v>
      </c>
      <c r="C1" s="12">
        <f>B1+1</f>
        <v>2</v>
      </c>
      <c r="D1" s="12">
        <f t="shared" ref="D1:J1" si="0">C1+1</f>
        <v>3</v>
      </c>
      <c r="E1" s="12">
        <f t="shared" si="0"/>
        <v>4</v>
      </c>
      <c r="F1" s="12">
        <f t="shared" si="0"/>
        <v>5</v>
      </c>
      <c r="G1" s="12">
        <f t="shared" si="0"/>
        <v>6</v>
      </c>
      <c r="H1" s="12">
        <f t="shared" si="0"/>
        <v>7</v>
      </c>
      <c r="I1" s="12">
        <f t="shared" si="0"/>
        <v>8</v>
      </c>
      <c r="J1" s="12">
        <f t="shared" si="0"/>
        <v>9</v>
      </c>
      <c r="K1" s="12">
        <f>J1+1</f>
        <v>10</v>
      </c>
    </row>
    <row r="2" spans="1:11" s="5" customFormat="1" ht="140.1" customHeight="1" x14ac:dyDescent="0.25">
      <c r="A2" s="15"/>
      <c r="B2" s="71" t="s">
        <v>17</v>
      </c>
      <c r="C2" s="72" t="s">
        <v>78</v>
      </c>
      <c r="D2" s="73" t="s">
        <v>79</v>
      </c>
      <c r="E2" s="73" t="s">
        <v>80</v>
      </c>
      <c r="F2" s="74" t="s">
        <v>81</v>
      </c>
      <c r="G2" s="73" t="s">
        <v>82</v>
      </c>
      <c r="H2" s="73" t="s">
        <v>83</v>
      </c>
      <c r="I2" s="73" t="s">
        <v>84</v>
      </c>
      <c r="J2" s="74" t="s">
        <v>85</v>
      </c>
      <c r="K2" s="75" t="s">
        <v>86</v>
      </c>
    </row>
    <row r="3" spans="1:11" s="6" customFormat="1" x14ac:dyDescent="0.25">
      <c r="A3" s="23"/>
      <c r="B3" s="18" t="s">
        <v>89</v>
      </c>
      <c r="C3" s="18" t="s">
        <v>88</v>
      </c>
      <c r="D3" s="19">
        <v>0.9</v>
      </c>
      <c r="E3" s="19">
        <v>1</v>
      </c>
      <c r="F3" s="19" t="s">
        <v>42</v>
      </c>
      <c r="G3" s="19">
        <v>0.95</v>
      </c>
      <c r="H3" s="19">
        <v>1</v>
      </c>
      <c r="I3" s="19" t="s">
        <v>42</v>
      </c>
      <c r="J3" s="21"/>
      <c r="K3" s="108"/>
    </row>
    <row r="4" spans="1:11" x14ac:dyDescent="0.25">
      <c r="A4" s="24"/>
      <c r="B4" s="16" t="s">
        <v>87</v>
      </c>
      <c r="C4" s="16" t="s">
        <v>88</v>
      </c>
      <c r="D4" s="17">
        <v>0</v>
      </c>
      <c r="E4" s="19">
        <v>1</v>
      </c>
      <c r="F4" s="17" t="s">
        <v>46</v>
      </c>
      <c r="G4" s="17">
        <v>0.95</v>
      </c>
      <c r="H4" s="19">
        <v>1</v>
      </c>
      <c r="I4" s="17" t="s">
        <v>42</v>
      </c>
      <c r="J4" s="25"/>
      <c r="K4" s="108"/>
    </row>
    <row r="5" spans="1:11" x14ac:dyDescent="0.25">
      <c r="A5" s="24"/>
      <c r="B5" s="16" t="s">
        <v>90</v>
      </c>
      <c r="C5" s="16" t="s">
        <v>88</v>
      </c>
      <c r="D5" s="17">
        <v>0.9</v>
      </c>
      <c r="E5" s="19">
        <v>1</v>
      </c>
      <c r="F5" s="17" t="s">
        <v>42</v>
      </c>
      <c r="G5" s="17">
        <v>0.95</v>
      </c>
      <c r="H5" s="19">
        <v>1</v>
      </c>
      <c r="I5" s="17" t="s">
        <v>42</v>
      </c>
      <c r="J5" s="25"/>
      <c r="K5" s="108"/>
    </row>
    <row r="6" spans="1:11" s="6" customFormat="1" x14ac:dyDescent="0.25">
      <c r="A6" s="23"/>
      <c r="B6" s="16" t="s">
        <v>105</v>
      </c>
      <c r="C6" s="16" t="s">
        <v>106</v>
      </c>
      <c r="D6" s="17">
        <v>0.5</v>
      </c>
      <c r="E6" s="19">
        <v>0.5</v>
      </c>
      <c r="F6" s="17" t="s">
        <v>44</v>
      </c>
      <c r="G6" s="17">
        <v>0.5</v>
      </c>
      <c r="H6" s="19">
        <v>0.5</v>
      </c>
      <c r="I6" s="17" t="s">
        <v>44</v>
      </c>
      <c r="J6" s="25"/>
      <c r="K6" s="108"/>
    </row>
    <row r="7" spans="1:11" x14ac:dyDescent="0.25">
      <c r="A7" s="24"/>
      <c r="B7" s="16" t="s">
        <v>91</v>
      </c>
      <c r="C7" s="16" t="s">
        <v>88</v>
      </c>
      <c r="D7" s="17">
        <v>0.4</v>
      </c>
      <c r="E7" s="19">
        <v>1</v>
      </c>
      <c r="F7" s="17" t="s">
        <v>42</v>
      </c>
      <c r="G7" s="17">
        <v>0.95</v>
      </c>
      <c r="H7" s="19">
        <v>1</v>
      </c>
      <c r="I7" s="17" t="s">
        <v>42</v>
      </c>
      <c r="J7" s="25"/>
      <c r="K7" s="108"/>
    </row>
    <row r="8" spans="1:11" s="6" customFormat="1" x14ac:dyDescent="0.25">
      <c r="A8" s="23"/>
      <c r="B8" s="16" t="s">
        <v>92</v>
      </c>
      <c r="C8" s="16" t="s">
        <v>88</v>
      </c>
      <c r="D8" s="17">
        <v>0.9</v>
      </c>
      <c r="E8" s="19">
        <v>1</v>
      </c>
      <c r="F8" s="17" t="s">
        <v>42</v>
      </c>
      <c r="G8" s="17">
        <v>0.95</v>
      </c>
      <c r="H8" s="19">
        <v>1</v>
      </c>
      <c r="I8" s="17" t="s">
        <v>42</v>
      </c>
      <c r="J8" s="25"/>
      <c r="K8" s="108"/>
    </row>
    <row r="9" spans="1:11" x14ac:dyDescent="0.25">
      <c r="A9" s="24"/>
      <c r="B9" s="16" t="s">
        <v>93</v>
      </c>
      <c r="C9" s="16" t="s">
        <v>88</v>
      </c>
      <c r="D9" s="17">
        <v>0.4</v>
      </c>
      <c r="E9" s="19">
        <v>1</v>
      </c>
      <c r="F9" s="17" t="s">
        <v>42</v>
      </c>
      <c r="G9" s="17">
        <v>0.95</v>
      </c>
      <c r="H9" s="19">
        <v>1</v>
      </c>
      <c r="I9" s="17" t="s">
        <v>42</v>
      </c>
      <c r="J9" s="25"/>
      <c r="K9" s="108"/>
    </row>
    <row r="10" spans="1:11" s="109" customFormat="1" x14ac:dyDescent="0.25">
      <c r="A10" s="24"/>
      <c r="B10" s="16" t="s">
        <v>107</v>
      </c>
      <c r="C10" s="16" t="s">
        <v>106</v>
      </c>
      <c r="D10" s="17">
        <v>0</v>
      </c>
      <c r="E10" s="19">
        <v>0</v>
      </c>
      <c r="F10" s="17" t="s">
        <v>46</v>
      </c>
      <c r="G10" s="17">
        <v>0</v>
      </c>
      <c r="H10" s="19">
        <v>0</v>
      </c>
      <c r="I10" s="17" t="s">
        <v>46</v>
      </c>
      <c r="J10" s="25"/>
      <c r="K10" s="108"/>
    </row>
    <row r="11" spans="1:11" x14ac:dyDescent="0.25">
      <c r="A11" s="24"/>
      <c r="B11" s="16" t="s">
        <v>108</v>
      </c>
      <c r="C11" s="16" t="s">
        <v>106</v>
      </c>
      <c r="D11" s="17">
        <v>0</v>
      </c>
      <c r="E11" s="19">
        <v>0</v>
      </c>
      <c r="F11" s="17" t="s">
        <v>46</v>
      </c>
      <c r="G11" s="17">
        <v>0</v>
      </c>
      <c r="H11" s="19">
        <v>0</v>
      </c>
      <c r="I11" s="17" t="s">
        <v>46</v>
      </c>
      <c r="J11" s="25" t="s">
        <v>109</v>
      </c>
      <c r="K11" s="22" t="s">
        <v>134</v>
      </c>
    </row>
    <row r="12" spans="1:11" x14ac:dyDescent="0.25">
      <c r="A12" s="24"/>
      <c r="B12" s="16" t="s">
        <v>110</v>
      </c>
      <c r="C12" s="16" t="s">
        <v>106</v>
      </c>
      <c r="D12" s="17">
        <v>0</v>
      </c>
      <c r="E12" s="19">
        <v>0</v>
      </c>
      <c r="F12" s="17" t="s">
        <v>46</v>
      </c>
      <c r="G12" s="17">
        <v>0</v>
      </c>
      <c r="H12" s="19">
        <v>0</v>
      </c>
      <c r="I12" s="17" t="s">
        <v>46</v>
      </c>
      <c r="J12" s="25"/>
      <c r="K12" s="22"/>
    </row>
    <row r="13" spans="1:11" s="6" customFormat="1" x14ac:dyDescent="0.25">
      <c r="A13" s="23"/>
      <c r="B13" s="16" t="s">
        <v>94</v>
      </c>
      <c r="C13" s="16" t="s">
        <v>88</v>
      </c>
      <c r="D13" s="17">
        <v>0.95</v>
      </c>
      <c r="E13" s="19">
        <v>1</v>
      </c>
      <c r="F13" s="17" t="s">
        <v>42</v>
      </c>
      <c r="G13" s="17">
        <v>0.95</v>
      </c>
      <c r="H13" s="19">
        <v>1</v>
      </c>
      <c r="I13" s="17" t="s">
        <v>42</v>
      </c>
      <c r="J13" s="25"/>
      <c r="K13" s="108"/>
    </row>
    <row r="14" spans="1:11" s="6" customFormat="1" x14ac:dyDescent="0.25">
      <c r="A14" s="23"/>
      <c r="B14" s="16" t="s">
        <v>95</v>
      </c>
      <c r="C14" s="16" t="s">
        <v>88</v>
      </c>
      <c r="D14" s="17">
        <v>0.95</v>
      </c>
      <c r="E14" s="19">
        <v>1</v>
      </c>
      <c r="F14" s="17" t="s">
        <v>42</v>
      </c>
      <c r="G14" s="17">
        <v>0.95</v>
      </c>
      <c r="H14" s="19">
        <v>1</v>
      </c>
      <c r="I14" s="17" t="s">
        <v>42</v>
      </c>
      <c r="J14" s="25"/>
      <c r="K14" s="160" t="s">
        <v>96</v>
      </c>
    </row>
    <row r="15" spans="1:11" s="6" customFormat="1" x14ac:dyDescent="0.25">
      <c r="A15" s="23"/>
      <c r="B15" s="16" t="s">
        <v>97</v>
      </c>
      <c r="C15" s="16" t="s">
        <v>88</v>
      </c>
      <c r="D15" s="17">
        <v>0.95</v>
      </c>
      <c r="E15" s="19">
        <v>1</v>
      </c>
      <c r="F15" s="17" t="s">
        <v>42</v>
      </c>
      <c r="G15" s="17">
        <v>0.95</v>
      </c>
      <c r="H15" s="19">
        <v>1</v>
      </c>
      <c r="I15" s="17" t="s">
        <v>42</v>
      </c>
      <c r="J15" s="25"/>
      <c r="K15" s="108"/>
    </row>
    <row r="16" spans="1:11" s="6" customFormat="1" x14ac:dyDescent="0.25">
      <c r="A16" s="23"/>
      <c r="B16" s="16" t="s">
        <v>111</v>
      </c>
      <c r="C16" s="16" t="s">
        <v>106</v>
      </c>
      <c r="D16" s="17">
        <v>0</v>
      </c>
      <c r="E16" s="19">
        <v>0</v>
      </c>
      <c r="F16" s="17" t="s">
        <v>46</v>
      </c>
      <c r="G16" s="17">
        <v>0.95</v>
      </c>
      <c r="H16" s="19">
        <v>1</v>
      </c>
      <c r="I16" s="17" t="s">
        <v>44</v>
      </c>
      <c r="J16" s="25"/>
      <c r="K16" s="108"/>
    </row>
    <row r="17" spans="1:11" x14ac:dyDescent="0.25">
      <c r="A17" s="24"/>
      <c r="B17" s="16" t="s">
        <v>106</v>
      </c>
      <c r="C17" s="16" t="s">
        <v>106</v>
      </c>
      <c r="D17" s="17">
        <v>0</v>
      </c>
      <c r="E17" s="19">
        <v>0</v>
      </c>
      <c r="F17" s="17" t="s">
        <v>46</v>
      </c>
      <c r="G17" s="17">
        <v>0</v>
      </c>
      <c r="H17" s="19">
        <v>0</v>
      </c>
      <c r="I17" s="26" t="s">
        <v>46</v>
      </c>
      <c r="J17" s="25"/>
      <c r="K17" s="108"/>
    </row>
    <row r="18" spans="1:11" x14ac:dyDescent="0.25">
      <c r="A18" s="24"/>
      <c r="B18" s="18" t="s">
        <v>112</v>
      </c>
      <c r="C18" s="18" t="s">
        <v>106</v>
      </c>
      <c r="D18" s="19">
        <v>0</v>
      </c>
      <c r="E18" s="19">
        <v>0</v>
      </c>
      <c r="F18" s="19" t="s">
        <v>46</v>
      </c>
      <c r="G18" s="17">
        <v>0</v>
      </c>
      <c r="H18" s="19">
        <v>0</v>
      </c>
      <c r="I18" s="17" t="s">
        <v>46</v>
      </c>
      <c r="J18" s="21" t="s">
        <v>109</v>
      </c>
      <c r="K18" s="22" t="s">
        <v>133</v>
      </c>
    </row>
    <row r="19" spans="1:11" x14ac:dyDescent="0.25">
      <c r="A19" s="24"/>
      <c r="B19" s="16" t="s">
        <v>115</v>
      </c>
      <c r="C19" s="16" t="s">
        <v>116</v>
      </c>
      <c r="D19" s="17">
        <v>0.9</v>
      </c>
      <c r="E19" s="19">
        <v>0.97</v>
      </c>
      <c r="F19" s="17" t="s">
        <v>42</v>
      </c>
      <c r="G19" s="17">
        <v>0.95</v>
      </c>
      <c r="H19" s="19">
        <v>1</v>
      </c>
      <c r="I19" s="17" t="s">
        <v>42</v>
      </c>
      <c r="J19" s="20"/>
      <c r="K19" s="108"/>
    </row>
    <row r="20" spans="1:11" x14ac:dyDescent="0.25">
      <c r="A20" s="24"/>
      <c r="B20" s="16" t="s">
        <v>118</v>
      </c>
      <c r="C20" s="16" t="s">
        <v>116</v>
      </c>
      <c r="D20" s="17">
        <v>0.9</v>
      </c>
      <c r="E20" s="17">
        <v>1</v>
      </c>
      <c r="F20" s="17" t="s">
        <v>44</v>
      </c>
      <c r="G20" s="17">
        <v>0.95</v>
      </c>
      <c r="H20" s="17">
        <v>1</v>
      </c>
      <c r="I20" s="17" t="s">
        <v>44</v>
      </c>
      <c r="J20" s="25"/>
      <c r="K20" s="108"/>
    </row>
    <row r="21" spans="1:11" s="6" customFormat="1" x14ac:dyDescent="0.25">
      <c r="A21" s="23"/>
      <c r="B21" s="16" t="s">
        <v>119</v>
      </c>
      <c r="C21" s="16" t="s">
        <v>116</v>
      </c>
      <c r="D21" s="17">
        <v>0.9</v>
      </c>
      <c r="E21" s="17">
        <v>1</v>
      </c>
      <c r="F21" s="17" t="s">
        <v>42</v>
      </c>
      <c r="G21" s="17">
        <v>0.95</v>
      </c>
      <c r="H21" s="17">
        <v>1</v>
      </c>
      <c r="I21" s="17" t="s">
        <v>42</v>
      </c>
      <c r="J21" s="25"/>
      <c r="K21" s="107"/>
    </row>
    <row r="22" spans="1:11" s="6" customFormat="1" ht="28.5" x14ac:dyDescent="0.25">
      <c r="A22" s="23"/>
      <c r="B22" s="16" t="s">
        <v>117</v>
      </c>
      <c r="C22" s="16" t="s">
        <v>116</v>
      </c>
      <c r="D22" s="17">
        <v>0</v>
      </c>
      <c r="E22" s="17">
        <v>0.97</v>
      </c>
      <c r="F22" s="17" t="s">
        <v>42</v>
      </c>
      <c r="G22" s="17">
        <v>0</v>
      </c>
      <c r="H22" s="17">
        <v>0.8</v>
      </c>
      <c r="I22" s="17" t="s">
        <v>44</v>
      </c>
      <c r="J22" s="25" t="s">
        <v>109</v>
      </c>
      <c r="K22" s="22" t="s">
        <v>129</v>
      </c>
    </row>
    <row r="23" spans="1:11" s="6" customFormat="1" ht="28.5" x14ac:dyDescent="0.25">
      <c r="A23" s="23"/>
      <c r="B23" s="16" t="s">
        <v>120</v>
      </c>
      <c r="C23" s="16" t="s">
        <v>116</v>
      </c>
      <c r="D23" s="17">
        <v>0</v>
      </c>
      <c r="E23" s="17">
        <v>0.97</v>
      </c>
      <c r="F23" s="17" t="s">
        <v>42</v>
      </c>
      <c r="G23" s="17">
        <v>0</v>
      </c>
      <c r="H23" s="17">
        <v>0.8</v>
      </c>
      <c r="I23" s="17" t="s">
        <v>44</v>
      </c>
      <c r="J23" s="25" t="s">
        <v>109</v>
      </c>
      <c r="K23" s="22" t="s">
        <v>129</v>
      </c>
    </row>
    <row r="24" spans="1:11" s="6" customFormat="1" ht="28.5" x14ac:dyDescent="0.25">
      <c r="A24" s="23"/>
      <c r="B24" s="16" t="s">
        <v>132</v>
      </c>
      <c r="C24" s="16" t="s">
        <v>116</v>
      </c>
      <c r="D24" s="17">
        <v>0</v>
      </c>
      <c r="E24" s="17">
        <v>0.97</v>
      </c>
      <c r="F24" s="17" t="s">
        <v>42</v>
      </c>
      <c r="G24" s="17">
        <v>0</v>
      </c>
      <c r="H24" s="17">
        <v>0.8</v>
      </c>
      <c r="I24" s="17" t="s">
        <v>44</v>
      </c>
      <c r="J24" s="25" t="s">
        <v>109</v>
      </c>
      <c r="K24" s="22" t="s">
        <v>129</v>
      </c>
    </row>
    <row r="25" spans="1:11" s="6" customFormat="1" x14ac:dyDescent="0.25">
      <c r="A25" s="23"/>
      <c r="B25" s="16" t="s">
        <v>113</v>
      </c>
      <c r="C25" s="16" t="s">
        <v>106</v>
      </c>
      <c r="D25" s="17">
        <v>0.2</v>
      </c>
      <c r="E25" s="17">
        <v>0</v>
      </c>
      <c r="F25" s="17" t="s">
        <v>46</v>
      </c>
      <c r="G25" s="17">
        <v>0</v>
      </c>
      <c r="H25" s="17">
        <v>0</v>
      </c>
      <c r="I25" s="17" t="s">
        <v>46</v>
      </c>
      <c r="J25" s="25" t="s">
        <v>109</v>
      </c>
      <c r="K25" s="22" t="s">
        <v>133</v>
      </c>
    </row>
    <row r="26" spans="1:11" s="6" customFormat="1" x14ac:dyDescent="0.25">
      <c r="A26" s="23"/>
      <c r="B26" s="16" t="s">
        <v>121</v>
      </c>
      <c r="C26" s="16" t="s">
        <v>116</v>
      </c>
      <c r="D26" s="17">
        <v>0</v>
      </c>
      <c r="E26" s="17">
        <v>0.97</v>
      </c>
      <c r="F26" s="17" t="s">
        <v>42</v>
      </c>
      <c r="G26" s="17">
        <v>0.1</v>
      </c>
      <c r="H26" s="17">
        <v>1</v>
      </c>
      <c r="I26" s="17" t="s">
        <v>42</v>
      </c>
      <c r="J26" s="25"/>
      <c r="K26" s="107"/>
    </row>
    <row r="27" spans="1:11" s="6" customFormat="1" x14ac:dyDescent="0.25">
      <c r="A27" s="23"/>
      <c r="B27" s="16" t="s">
        <v>124</v>
      </c>
      <c r="C27" s="16" t="s">
        <v>116</v>
      </c>
      <c r="D27" s="17">
        <v>0.14000000000000001</v>
      </c>
      <c r="E27" s="17">
        <v>0.97</v>
      </c>
      <c r="F27" s="17" t="s">
        <v>44</v>
      </c>
      <c r="G27" s="17">
        <v>0.1</v>
      </c>
      <c r="H27" s="17">
        <v>0.8</v>
      </c>
      <c r="I27" s="17" t="s">
        <v>44</v>
      </c>
      <c r="J27" s="25"/>
      <c r="K27" s="108"/>
    </row>
    <row r="28" spans="1:11" s="6" customFormat="1" x14ac:dyDescent="0.25">
      <c r="A28" s="23"/>
      <c r="B28" s="16" t="s">
        <v>98</v>
      </c>
      <c r="C28" s="16" t="s">
        <v>88</v>
      </c>
      <c r="D28" s="17">
        <v>0.9</v>
      </c>
      <c r="E28" s="17">
        <v>1</v>
      </c>
      <c r="F28" s="17" t="s">
        <v>42</v>
      </c>
      <c r="G28" s="17">
        <v>0.95</v>
      </c>
      <c r="H28" s="17">
        <v>1</v>
      </c>
      <c r="I28" s="17" t="s">
        <v>42</v>
      </c>
      <c r="J28" s="25"/>
      <c r="K28" s="108"/>
    </row>
    <row r="29" spans="1:11" s="6" customFormat="1" x14ac:dyDescent="0.25">
      <c r="A29" s="23"/>
      <c r="B29" s="16" t="s">
        <v>99</v>
      </c>
      <c r="C29" s="16" t="s">
        <v>88</v>
      </c>
      <c r="D29" s="17">
        <v>0.9</v>
      </c>
      <c r="E29" s="17">
        <v>1</v>
      </c>
      <c r="F29" s="17" t="s">
        <v>42</v>
      </c>
      <c r="G29" s="17">
        <v>0.95</v>
      </c>
      <c r="H29" s="17">
        <v>1</v>
      </c>
      <c r="I29" s="17" t="s">
        <v>44</v>
      </c>
      <c r="J29" s="25"/>
      <c r="K29" s="108"/>
    </row>
    <row r="30" spans="1:11" x14ac:dyDescent="0.25">
      <c r="A30" s="24"/>
      <c r="B30" s="16" t="s">
        <v>100</v>
      </c>
      <c r="C30" s="16" t="s">
        <v>88</v>
      </c>
      <c r="D30" s="17">
        <v>0.44</v>
      </c>
      <c r="E30" s="17">
        <v>1</v>
      </c>
      <c r="F30" s="17" t="s">
        <v>42</v>
      </c>
      <c r="G30" s="17">
        <v>0.95</v>
      </c>
      <c r="H30" s="17">
        <v>1</v>
      </c>
      <c r="I30" s="17" t="s">
        <v>44</v>
      </c>
      <c r="J30" s="25"/>
      <c r="K30" s="108"/>
    </row>
    <row r="31" spans="1:11" s="6" customFormat="1" x14ac:dyDescent="0.25">
      <c r="A31" s="23"/>
      <c r="B31" s="16" t="s">
        <v>101</v>
      </c>
      <c r="C31" s="16" t="s">
        <v>88</v>
      </c>
      <c r="D31" s="17">
        <v>0.95</v>
      </c>
      <c r="E31" s="17">
        <v>1</v>
      </c>
      <c r="F31" s="17" t="s">
        <v>42</v>
      </c>
      <c r="G31" s="17">
        <v>0.95</v>
      </c>
      <c r="H31" s="17">
        <v>1</v>
      </c>
      <c r="I31" s="17" t="s">
        <v>42</v>
      </c>
      <c r="J31" s="25"/>
      <c r="K31" s="22"/>
    </row>
    <row r="32" spans="1:11" x14ac:dyDescent="0.25">
      <c r="A32" s="24"/>
      <c r="B32" s="16" t="s">
        <v>102</v>
      </c>
      <c r="C32" s="16" t="s">
        <v>88</v>
      </c>
      <c r="D32" s="17">
        <v>0.95</v>
      </c>
      <c r="E32" s="17">
        <v>1</v>
      </c>
      <c r="F32" s="17" t="s">
        <v>42</v>
      </c>
      <c r="G32" s="17">
        <v>0.95</v>
      </c>
      <c r="H32" s="17">
        <v>1</v>
      </c>
      <c r="I32" s="17" t="s">
        <v>42</v>
      </c>
      <c r="J32" s="25"/>
      <c r="K32" s="22"/>
    </row>
    <row r="33" spans="1:11" x14ac:dyDescent="0.25">
      <c r="A33" s="24"/>
      <c r="B33" s="16" t="s">
        <v>131</v>
      </c>
      <c r="C33" s="16" t="s">
        <v>88</v>
      </c>
      <c r="D33" s="17">
        <v>0.9</v>
      </c>
      <c r="E33" s="17">
        <v>1</v>
      </c>
      <c r="F33" s="17" t="s">
        <v>42</v>
      </c>
      <c r="G33" s="17">
        <v>0.95</v>
      </c>
      <c r="H33" s="17">
        <v>1</v>
      </c>
      <c r="I33" s="17" t="s">
        <v>44</v>
      </c>
      <c r="J33" s="25"/>
      <c r="K33" s="108"/>
    </row>
    <row r="34" spans="1:11" x14ac:dyDescent="0.25">
      <c r="A34" s="24"/>
      <c r="B34" s="16" t="s">
        <v>103</v>
      </c>
      <c r="C34" s="16" t="s">
        <v>88</v>
      </c>
      <c r="D34" s="17">
        <v>0.9</v>
      </c>
      <c r="E34" s="17">
        <v>1</v>
      </c>
      <c r="F34" s="17" t="s">
        <v>42</v>
      </c>
      <c r="G34" s="17">
        <v>0.95</v>
      </c>
      <c r="H34" s="17">
        <v>1</v>
      </c>
      <c r="I34" s="17" t="s">
        <v>42</v>
      </c>
      <c r="J34" s="25"/>
      <c r="K34" s="108"/>
    </row>
    <row r="35" spans="1:11" s="6" customFormat="1" x14ac:dyDescent="0.25">
      <c r="A35" s="23"/>
      <c r="B35" s="16" t="s">
        <v>128</v>
      </c>
      <c r="C35" s="16" t="s">
        <v>128</v>
      </c>
      <c r="D35" s="17">
        <v>0</v>
      </c>
      <c r="E35" s="17">
        <v>0</v>
      </c>
      <c r="F35" s="17" t="s">
        <v>46</v>
      </c>
      <c r="G35" s="17">
        <v>0</v>
      </c>
      <c r="H35" s="17">
        <v>0</v>
      </c>
      <c r="I35" s="17" t="s">
        <v>46</v>
      </c>
      <c r="J35" s="25"/>
      <c r="K35" s="22"/>
    </row>
    <row r="36" spans="1:11" x14ac:dyDescent="0.25">
      <c r="A36" s="24"/>
      <c r="B36" s="16" t="s">
        <v>114</v>
      </c>
      <c r="C36" s="16" t="s">
        <v>106</v>
      </c>
      <c r="D36" s="17">
        <v>0</v>
      </c>
      <c r="E36" s="17">
        <v>0</v>
      </c>
      <c r="F36" s="17" t="s">
        <v>42</v>
      </c>
      <c r="G36" s="17">
        <v>0</v>
      </c>
      <c r="H36" s="17">
        <v>0</v>
      </c>
      <c r="I36" s="17" t="s">
        <v>46</v>
      </c>
      <c r="J36" s="25"/>
      <c r="K36" s="108"/>
    </row>
    <row r="37" spans="1:11" x14ac:dyDescent="0.25">
      <c r="A37" s="24"/>
      <c r="B37" s="22" t="s">
        <v>125</v>
      </c>
      <c r="C37" s="16" t="s">
        <v>126</v>
      </c>
      <c r="D37" s="27">
        <v>0.9</v>
      </c>
      <c r="E37" s="27">
        <v>1</v>
      </c>
      <c r="F37" s="28" t="s">
        <v>44</v>
      </c>
      <c r="G37" s="27">
        <v>0.9</v>
      </c>
      <c r="H37" s="27">
        <v>1</v>
      </c>
      <c r="I37" s="17" t="s">
        <v>46</v>
      </c>
      <c r="J37" s="25"/>
      <c r="K37" s="108"/>
    </row>
    <row r="38" spans="1:11" x14ac:dyDescent="0.25">
      <c r="A38" s="24"/>
      <c r="B38" s="18" t="s">
        <v>127</v>
      </c>
      <c r="C38" s="18" t="s">
        <v>126</v>
      </c>
      <c r="D38" s="157">
        <v>0</v>
      </c>
      <c r="E38" s="157">
        <v>0</v>
      </c>
      <c r="F38" s="19" t="s">
        <v>46</v>
      </c>
      <c r="G38" s="157">
        <v>0</v>
      </c>
      <c r="H38" s="157">
        <v>0</v>
      </c>
      <c r="I38" s="19" t="s">
        <v>46</v>
      </c>
      <c r="J38" s="21"/>
      <c r="K38" s="108"/>
    </row>
    <row r="39" spans="1:11" x14ac:dyDescent="0.25">
      <c r="A39" s="24"/>
      <c r="B39" s="16" t="s">
        <v>122</v>
      </c>
      <c r="C39" s="16" t="s">
        <v>116</v>
      </c>
      <c r="D39" s="17">
        <v>0</v>
      </c>
      <c r="E39" s="17">
        <v>0.97</v>
      </c>
      <c r="F39" s="17" t="s">
        <v>42</v>
      </c>
      <c r="G39" s="17">
        <v>0</v>
      </c>
      <c r="H39" s="17">
        <v>0.8</v>
      </c>
      <c r="I39" s="17" t="s">
        <v>44</v>
      </c>
      <c r="J39" s="25" t="s">
        <v>109</v>
      </c>
      <c r="K39" s="22" t="s">
        <v>130</v>
      </c>
    </row>
    <row r="40" spans="1:11" x14ac:dyDescent="0.25">
      <c r="A40" s="24"/>
      <c r="B40" s="16" t="s">
        <v>123</v>
      </c>
      <c r="C40" s="16" t="s">
        <v>116</v>
      </c>
      <c r="D40" s="17">
        <v>0</v>
      </c>
      <c r="E40" s="17">
        <v>0.97</v>
      </c>
      <c r="F40" s="17" t="s">
        <v>42</v>
      </c>
      <c r="G40" s="17">
        <v>0</v>
      </c>
      <c r="H40" s="17">
        <v>0.8</v>
      </c>
      <c r="I40" s="17" t="s">
        <v>44</v>
      </c>
      <c r="J40" s="25" t="s">
        <v>109</v>
      </c>
      <c r="K40" s="159" t="s">
        <v>130</v>
      </c>
    </row>
    <row r="41" spans="1:11" ht="15.75" thickBot="1" x14ac:dyDescent="0.3">
      <c r="A41" s="24"/>
      <c r="B41" s="29" t="s">
        <v>104</v>
      </c>
      <c r="C41" s="29" t="s">
        <v>88</v>
      </c>
      <c r="D41" s="30">
        <v>0</v>
      </c>
      <c r="E41" s="30">
        <v>1</v>
      </c>
      <c r="F41" s="30" t="s">
        <v>42</v>
      </c>
      <c r="G41" s="30">
        <v>0.95</v>
      </c>
      <c r="H41" s="30">
        <v>1</v>
      </c>
      <c r="I41" s="30" t="s">
        <v>44</v>
      </c>
      <c r="J41" s="31"/>
      <c r="K41" s="158"/>
    </row>
  </sheetData>
  <sheetProtection algorithmName="SHA-512" hashValue="cShQXoS8ChxALITRaZYAH6uuA8P8lxGV3ocskdshfHqkNJgE3tJH3C6cpVT4B+bqtVElQHjmSvp3d7ODfBeN1w==" saltValue="kfHfWz7TmD+07AGQEvFR6g==" spinCount="100000" sheet="1" objects="1" scenarios="1" selectLockedCells="1" selectUnlockedCells="1"/>
  <pageMargins left="0.7" right="0.7" top="0.75" bottom="0.75" header="0.3" footer="0.3"/>
  <pageSetup paperSize="9" orientation="portrait" r:id="rId1"/>
  <customProperties>
    <customPr name="_pios_id" r:id="rId2"/>
  </customProperties>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Legend!#REF!</xm:f>
          </x14:formula1>
          <xm:sqref>F3:F41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604cbdeb-6728-4034-97dc-7aa7c91a6516" ContentTypeId="0x01010050A0D7467D640B4A90298761CEAB2DBF" PreviousValue="false"/>
</file>

<file path=customXml/item4.xml><?xml version="1.0" encoding="utf-8"?>
<ct:contentTypeSchema xmlns:ct="http://schemas.microsoft.com/office/2006/metadata/contentType" xmlns:ma="http://schemas.microsoft.com/office/2006/metadata/properties/metaAttributes" ct:_="" ma:_="" ma:contentTypeName="Stedin Document" ma:contentTypeID="0x01010050A0D7467D640B4A90298761CEAB2DBF00FCDA6D4B2B30C343B29B9C4727456877" ma:contentTypeVersion="14" ma:contentTypeDescription="" ma:contentTypeScope="" ma:versionID="d759cb84e2c4dc30d1398e4d2a1c6406">
  <xsd:schema xmlns:xsd="http://www.w3.org/2001/XMLSchema" xmlns:xs="http://www.w3.org/2001/XMLSchema" xmlns:p="http://schemas.microsoft.com/office/2006/metadata/properties" xmlns:ns2="b5bd485c-512e-407d-a6ea-42f029331c51" xmlns:ns3="be7b0131-d437-441f-afff-99522ad4cab3" xmlns:ns4="a305463c-6e1c-494f-b5fc-3cb55b1ef85b" targetNamespace="http://schemas.microsoft.com/office/2006/metadata/properties" ma:root="true" ma:fieldsID="30bf1ba2fa17e8240ba271679ac0a00b" ns2:_="" ns3:_="" ns4:_="">
    <xsd:import namespace="b5bd485c-512e-407d-a6ea-42f029331c51"/>
    <xsd:import namespace="be7b0131-d437-441f-afff-99522ad4cab3"/>
    <xsd:import namespace="a305463c-6e1c-494f-b5fc-3cb55b1ef85b"/>
    <xsd:element name="properties">
      <xsd:complexType>
        <xsd:sequence>
          <xsd:element name="documentManagement">
            <xsd:complexType>
              <xsd:all>
                <xsd:element ref="ns2:TaxCatchAll" minOccurs="0"/>
                <xsd:element ref="ns2:TaxCatchAllLabel" minOccurs="0"/>
                <xsd:element ref="ns2:TaxKeywordTaxHTField" minOccurs="0"/>
                <xsd:element ref="ns2:j3c504f879c44879af5a0eca98c44af3" minOccurs="0"/>
                <xsd:element ref="ns2:h1845a6a99cf4df984d158b50ac94251" minOccurs="0"/>
                <xsd:element ref="ns3:_dlc_DocId" minOccurs="0"/>
                <xsd:element ref="ns3:_dlc_DocIdUrl" minOccurs="0"/>
                <xsd:element ref="ns3:_dlc_DocIdPersistId" minOccurs="0"/>
                <xsd:element ref="ns2:nebeaeaf2a114e259f3c847eeaed1a9a" minOccurs="0"/>
                <xsd:element ref="ns2:oec226ff7b0649b1a381986076f21f40" minOccurs="0"/>
                <xsd:element ref="ns2:n6862f3f262f4589b4fd33986a02ff55"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bd485c-512e-407d-a6ea-42f029331c5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c33feb91-0850-41c6-b6b0-6c82854474d2}" ma:internalName="TaxCatchAll" ma:showField="CatchAllData" ma:web="be7b0131-d437-441f-afff-99522ad4cab3">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c33feb91-0850-41c6-b6b0-6c82854474d2}" ma:internalName="TaxCatchAllLabel" ma:readOnly="true" ma:showField="CatchAllDataLabel" ma:web="be7b0131-d437-441f-afff-99522ad4cab3">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Tags" ma:fieldId="{23f27201-bee3-471e-b2e7-b64fd8b7ca38}" ma:taxonomyMulti="true" ma:sspId="604cbdeb-6728-4034-97dc-7aa7c91a6516" ma:termSetId="00000000-0000-0000-0000-000000000000" ma:anchorId="00000000-0000-0000-0000-000000000000" ma:open="true" ma:isKeyword="true">
      <xsd:complexType>
        <xsd:sequence>
          <xsd:element ref="pc:Terms" minOccurs="0" maxOccurs="1"/>
        </xsd:sequence>
      </xsd:complexType>
    </xsd:element>
    <xsd:element name="j3c504f879c44879af5a0eca98c44af3" ma:index="12" nillable="true" ma:taxonomy="true" ma:internalName="j3c504f879c44879af5a0eca98c44af3" ma:taxonomyFieldName="DocumentsoortSTD" ma:displayName="Documentsoort" ma:indexed="true" ma:readOnly="false" ma:default="" ma:fieldId="{33c504f8-79c4-4879-af5a-0eca98c44af3}" ma:sspId="604cbdeb-6728-4034-97dc-7aa7c91a6516" ma:termSetId="c1637769-c6cc-4185-8151-08b503c1cf14" ma:anchorId="00000000-0000-0000-0000-000000000000" ma:open="false" ma:isKeyword="false">
      <xsd:complexType>
        <xsd:sequence>
          <xsd:element ref="pc:Terms" minOccurs="0" maxOccurs="1"/>
        </xsd:sequence>
      </xsd:complexType>
    </xsd:element>
    <xsd:element name="h1845a6a99cf4df984d158b50ac94251" ma:index="14" nillable="true" ma:taxonomy="true" ma:internalName="h1845a6a99cf4df984d158b50ac94251" ma:taxonomyFieldName="Onderwerp_x002f_ThemaSTD" ma:displayName="Onderwerp" ma:indexed="true" ma:readOnly="false" ma:default="" ma:fieldId="{11845a6a-99cf-4df9-84d1-58b50ac94251}" ma:sspId="604cbdeb-6728-4034-97dc-7aa7c91a6516" ma:termSetId="d8a946e3-8f4f-4667-946f-705c596cde1f" ma:anchorId="00000000-0000-0000-0000-000000000000" ma:open="false" ma:isKeyword="false">
      <xsd:complexType>
        <xsd:sequence>
          <xsd:element ref="pc:Terms" minOccurs="0" maxOccurs="1"/>
        </xsd:sequence>
      </xsd:complexType>
    </xsd:element>
    <xsd:element name="nebeaeaf2a114e259f3c847eeaed1a9a" ma:index="19" nillable="true" ma:taxonomy="true" ma:internalName="nebeaeaf2a114e259f3c847eeaed1a9a" ma:taxonomyFieldName="SgStatus" ma:displayName="Status" ma:indexed="true" ma:readOnly="false" ma:default="" ma:fieldId="{7ebeaeaf-2a11-4e25-9f3c-847eeaed1a9a}" ma:sspId="604cbdeb-6728-4034-97dc-7aa7c91a6516" ma:termSetId="e59d2208-eb95-486d-824d-be281a4fb477" ma:anchorId="00000000-0000-0000-0000-000000000000" ma:open="false" ma:isKeyword="false">
      <xsd:complexType>
        <xsd:sequence>
          <xsd:element ref="pc:Terms" minOccurs="0" maxOccurs="1"/>
        </xsd:sequence>
      </xsd:complexType>
    </xsd:element>
    <xsd:element name="oec226ff7b0649b1a381986076f21f40" ma:index="21" nillable="true" ma:taxonomy="true" ma:internalName="oec226ff7b0649b1a381986076f21f40" ma:taxonomyFieldName="Dossierkenmerk_x0020_2" ma:displayName="Sub-Onderwerp" ma:indexed="true" ma:readOnly="false" ma:default="" ma:fieldId="{8ec226ff-7b06-49b1-a381-986076f21f40}" ma:sspId="604cbdeb-6728-4034-97dc-7aa7c91a6516" ma:termSetId="d8a946e3-8f4f-4667-946f-705c596cde1f" ma:anchorId="00000000-0000-0000-0000-000000000000" ma:open="false" ma:isKeyword="false">
      <xsd:complexType>
        <xsd:sequence>
          <xsd:element ref="pc:Terms" minOccurs="0" maxOccurs="1"/>
        </xsd:sequence>
      </xsd:complexType>
    </xsd:element>
    <xsd:element name="n6862f3f262f4589b4fd33986a02ff55" ma:index="23" nillable="true" ma:taxonomy="true" ma:internalName="n6862f3f262f4589b4fd33986a02ff55" ma:taxonomyFieldName="Dossierkenmerk_x0020_1" ma:displayName="Dossierkenmerk 1" ma:indexed="true" ma:default="" ma:fieldId="{76862f3f-262f-4589-b4fd-33986a02ff55}" ma:sspId="604cbdeb-6728-4034-97dc-7aa7c91a6516" ma:termSetId="d8a946e3-8f4f-4667-946f-705c596cde1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e7b0131-d437-441f-afff-99522ad4cab3" elementFormDefault="qualified">
    <xsd:import namespace="http://schemas.microsoft.com/office/2006/documentManagement/types"/>
    <xsd:import namespace="http://schemas.microsoft.com/office/infopath/2007/PartnerControls"/>
    <xsd:element name="_dlc_DocId" ma:index="16" nillable="true" ma:displayName="Waarde van de document-id" ma:description="De waarde van de document-id die aan dit item is toegewezen." ma:internalName="_dlc_DocId" ma:readOnly="true">
      <xsd:simpleType>
        <xsd:restriction base="dms:Text"/>
      </xsd:simpleType>
    </xsd:element>
    <xsd:element name="_dlc_DocIdUrl" ma:index="17"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Id blijven behouden" ma:description="Id behouden tijdens toevoeg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305463c-6e1c-494f-b5fc-3cb55b1ef85b"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Inhoudstype"/>
        <xsd:element ref="dc:title" minOccurs="0" maxOccurs="1" ma:index="0"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j3c504f879c44879af5a0eca98c44af3 xmlns="b5bd485c-512e-407d-a6ea-42f029331c51">
      <Terms xmlns="http://schemas.microsoft.com/office/infopath/2007/PartnerControls"/>
    </j3c504f879c44879af5a0eca98c44af3>
    <h1845a6a99cf4df984d158b50ac94251 xmlns="b5bd485c-512e-407d-a6ea-42f029331c51">
      <Terms xmlns="http://schemas.microsoft.com/office/infopath/2007/PartnerControls"/>
    </h1845a6a99cf4df984d158b50ac94251>
    <oec226ff7b0649b1a381986076f21f40 xmlns="b5bd485c-512e-407d-a6ea-42f029331c51">
      <Terms xmlns="http://schemas.microsoft.com/office/infopath/2007/PartnerControls"/>
    </oec226ff7b0649b1a381986076f21f40>
    <TaxKeywordTaxHTField xmlns="b5bd485c-512e-407d-a6ea-42f029331c51">
      <Terms xmlns="http://schemas.microsoft.com/office/infopath/2007/PartnerControls"/>
    </TaxKeywordTaxHTField>
    <nebeaeaf2a114e259f3c847eeaed1a9a xmlns="b5bd485c-512e-407d-a6ea-42f029331c51">
      <Terms xmlns="http://schemas.microsoft.com/office/infopath/2007/PartnerControls">
        <TermInfo xmlns="http://schemas.microsoft.com/office/infopath/2007/PartnerControls">
          <TermName xmlns="http://schemas.microsoft.com/office/infopath/2007/PartnerControls">Actief</TermName>
          <TermId xmlns="http://schemas.microsoft.com/office/infopath/2007/PartnerControls">daf86166-a937-43c2-91a7-afc7697ebaa9</TermId>
        </TermInfo>
      </Terms>
    </nebeaeaf2a114e259f3c847eeaed1a9a>
    <TaxCatchAll xmlns="b5bd485c-512e-407d-a6ea-42f029331c51">
      <Value>2</Value>
    </TaxCatchAll>
    <n6862f3f262f4589b4fd33986a02ff55 xmlns="b5bd485c-512e-407d-a6ea-42f029331c51">
      <Terms xmlns="http://schemas.microsoft.com/office/infopath/2007/PartnerControls"/>
    </n6862f3f262f4589b4fd33986a02ff55>
    <_dlc_DocId xmlns="be7b0131-d437-441f-afff-99522ad4cab3">STS-INKOOP002-31882270-143</_dlc_DocId>
    <_dlc_DocIdUrl xmlns="be7b0131-d437-441f-afff-99522ad4cab3">
      <Url>https://stedingroep.sharepoint.com/sites/sts-inkoop002/_layouts/15/DocIdRedir.aspx?ID=STS-INKOOP002-31882270-143</Url>
      <Description>STS-INKOOP002-31882270-143</Description>
    </_dlc_DocIdUrl>
  </documentManagement>
</p:properties>
</file>

<file path=customXml/itemProps1.xml><?xml version="1.0" encoding="utf-8"?>
<ds:datastoreItem xmlns:ds="http://schemas.openxmlformats.org/officeDocument/2006/customXml" ds:itemID="{07F7A82C-263F-4040-A364-6E7D40B8E736}">
  <ds:schemaRefs>
    <ds:schemaRef ds:uri="http://schemas.microsoft.com/sharepoint/v3/contenttype/forms"/>
  </ds:schemaRefs>
</ds:datastoreItem>
</file>

<file path=customXml/itemProps2.xml><?xml version="1.0" encoding="utf-8"?>
<ds:datastoreItem xmlns:ds="http://schemas.openxmlformats.org/officeDocument/2006/customXml" ds:itemID="{397D4DFF-5876-44F4-81DE-09C8E8F1D1B4}">
  <ds:schemaRefs>
    <ds:schemaRef ds:uri="http://schemas.microsoft.com/sharepoint/events"/>
  </ds:schemaRefs>
</ds:datastoreItem>
</file>

<file path=customXml/itemProps3.xml><?xml version="1.0" encoding="utf-8"?>
<ds:datastoreItem xmlns:ds="http://schemas.openxmlformats.org/officeDocument/2006/customXml" ds:itemID="{7EF078A1-3D35-4538-8BB3-4D696D047E67}">
  <ds:schemaRefs>
    <ds:schemaRef ds:uri="Microsoft.SharePoint.Taxonomy.ContentTypeSync"/>
  </ds:schemaRefs>
</ds:datastoreItem>
</file>

<file path=customXml/itemProps4.xml><?xml version="1.0" encoding="utf-8"?>
<ds:datastoreItem xmlns:ds="http://schemas.openxmlformats.org/officeDocument/2006/customXml" ds:itemID="{96BA2226-2A4C-41AF-A004-BF561A48C7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bd485c-512e-407d-a6ea-42f029331c51"/>
    <ds:schemaRef ds:uri="be7b0131-d437-441f-afff-99522ad4cab3"/>
    <ds:schemaRef ds:uri="a305463c-6e1c-494f-b5fc-3cb55b1ef8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007D198-4754-4C18-A371-DB86C45A48AE}">
  <ds:schemaRefs>
    <ds:schemaRef ds:uri="http://schemas.microsoft.com/office/2006/documentManagement/types"/>
    <ds:schemaRef ds:uri="b5bd485c-512e-407d-a6ea-42f029331c51"/>
    <ds:schemaRef ds:uri="http://purl.org/dc/elements/1.1/"/>
    <ds:schemaRef ds:uri="http://purl.org/dc/dcmitype/"/>
    <ds:schemaRef ds:uri="a305463c-6e1c-494f-b5fc-3cb55b1ef85b"/>
    <ds:schemaRef ds:uri="http://purl.org/dc/terms/"/>
    <ds:schemaRef ds:uri="http://schemas.microsoft.com/office/infopath/2007/PartnerControls"/>
    <ds:schemaRef ds:uri="http://schemas.openxmlformats.org/package/2006/metadata/core-properties"/>
    <ds:schemaRef ds:uri="be7b0131-d437-441f-afff-99522ad4cab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Introduction</vt:lpstr>
      <vt:lpstr>Legend</vt:lpstr>
      <vt:lpstr>Material passport</vt:lpstr>
      <vt:lpstr>Material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dc:creator>
  <cp:keywords/>
  <dc:description/>
  <cp:lastModifiedBy>Beek, M van (Marscha)</cp:lastModifiedBy>
  <cp:revision/>
  <dcterms:created xsi:type="dcterms:W3CDTF">2018-06-26T11:13:45Z</dcterms:created>
  <dcterms:modified xsi:type="dcterms:W3CDTF">2021-01-05T08:49:34Z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0x01010050A0D7467D640B4A90298761CEAB2DBF00FCDA6D4B2B30C343B29B9C4727456877</vt:lpwstr>
  </property>
  <property fmtid="{D5CDD505-2E9C-101B-9397-08002B2CF9AE}" pid="3" name="_dlc_DocIdItemGuid">
    <vt:lpwstr>c991c6e7-dc4e-4efa-aca8-d6ad69ccaa77</vt:lpwstr>
  </property>
  <property fmtid="{D5CDD505-2E9C-101B-9397-08002B2CF9AE}" pid="4" name="SgStatus">
    <vt:lpwstr>2;#Actief|daf86166-a937-43c2-91a7-afc7697ebaa9</vt:lpwstr>
  </property>
  <property fmtid="{D5CDD505-2E9C-101B-9397-08002B2CF9AE}" pid="5" name="Dossierkenmerk 2">
    <vt:lpwstr/>
  </property>
  <property fmtid="{D5CDD505-2E9C-101B-9397-08002B2CF9AE}" pid="6" name="TaxKeyword">
    <vt:lpwstr/>
  </property>
  <property fmtid="{D5CDD505-2E9C-101B-9397-08002B2CF9AE}" pid="7" name="Dossierkenmerk 1">
    <vt:lpwstr/>
  </property>
  <property fmtid="{D5CDD505-2E9C-101B-9397-08002B2CF9AE}" pid="8" name="Onderwerp/ThemaSTD">
    <vt:lpwstr/>
  </property>
  <property fmtid="{D5CDD505-2E9C-101B-9397-08002B2CF9AE}" pid="9" name="DocumentsoortSTD">
    <vt:lpwstr/>
  </property>
</Properties>
</file>